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Administrador\Desktop\ROLES DE PAGO MUNICIPIO\LOTAIP FINANCIERO\INFORMACION LOTAIP\LOTAIP AÑO 2024\"/>
    </mc:Choice>
  </mc:AlternateContent>
  <xr:revisionPtr revIDLastSave="0" documentId="13_ncr:1_{ED905595-8751-4EA9-ABF2-62A94852B6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Conjunto de datos (remun.)" sheetId="5" r:id="rId1"/>
    <sheet name="1.Conjunto de datos (remuneraci" sheetId="2" state="hidden" r:id="rId2"/>
    <sheet name="1.Metadatos (remuneración)" sheetId="3" r:id="rId3"/>
    <sheet name="1.Diccionario (remuneración)" sheetId="4" r:id="rId4"/>
  </sheets>
  <calcPr calcId="191029"/>
  <extLst>
    <ext uri="GoogleSheetsCustomDataVersion2">
      <go:sheetsCustomData xmlns:go="http://customooxmlschemas.google.com/" r:id="" roundtripDataChecksum="gfPg52VgiOJpeaoKnRlWlhJcZvCWxCM+FjESVPCplB8="/>
    </ext>
  </extLst>
</workbook>
</file>

<file path=xl/calcChain.xml><?xml version="1.0" encoding="utf-8"?>
<calcChain xmlns="http://schemas.openxmlformats.org/spreadsheetml/2006/main">
  <c r="J186" i="5" l="1"/>
  <c r="I109" i="5"/>
  <c r="G109" i="5"/>
  <c r="H109" i="5"/>
  <c r="L109" i="5" s="1"/>
  <c r="F200" i="5" l="1"/>
  <c r="I60" i="5"/>
  <c r="G60" i="5"/>
  <c r="H60" i="5"/>
  <c r="L60" i="5" s="1"/>
  <c r="I64" i="5"/>
  <c r="I16" i="5"/>
  <c r="H16" i="5"/>
  <c r="L16" i="5" s="1"/>
  <c r="G16" i="5"/>
  <c r="I12" i="5"/>
  <c r="G12" i="5"/>
  <c r="H12" i="5"/>
  <c r="L12" i="5" s="1"/>
  <c r="I176" i="5" l="1"/>
  <c r="K186" i="5" l="1"/>
  <c r="I43" i="5" l="1"/>
  <c r="H43" i="5"/>
  <c r="G43" i="5"/>
  <c r="L43" i="5" l="1"/>
  <c r="L183" i="5"/>
  <c r="G183" i="5"/>
  <c r="I124" i="5" l="1"/>
  <c r="I123" i="5"/>
  <c r="H124" i="5"/>
  <c r="G124" i="5"/>
  <c r="L124" i="5" l="1"/>
  <c r="L184" i="5"/>
  <c r="L185" i="5"/>
  <c r="H176" i="5" l="1"/>
  <c r="L176" i="5" s="1"/>
  <c r="G176" i="5"/>
  <c r="I108" i="5"/>
  <c r="H108" i="5"/>
  <c r="L108" i="5" s="1"/>
  <c r="G108" i="5"/>
  <c r="F178" i="5" l="1"/>
  <c r="F136" i="5"/>
  <c r="F107" i="5"/>
  <c r="F106" i="5"/>
  <c r="I142" i="5"/>
  <c r="I182" i="5"/>
  <c r="I5" i="5"/>
  <c r="I35" i="5"/>
  <c r="I103" i="5"/>
  <c r="I57" i="5"/>
  <c r="I181" i="5"/>
  <c r="I141" i="5"/>
  <c r="I48" i="5"/>
  <c r="I180" i="5"/>
  <c r="I102" i="5"/>
  <c r="I55" i="5"/>
  <c r="I179" i="5"/>
  <c r="I140" i="5"/>
  <c r="I67" i="5"/>
  <c r="I101" i="5"/>
  <c r="I131" i="5"/>
  <c r="I130" i="5"/>
  <c r="I129" i="5"/>
  <c r="I100" i="5"/>
  <c r="I128" i="5"/>
  <c r="I127" i="5"/>
  <c r="I99" i="5"/>
  <c r="I3" i="5"/>
  <c r="I178" i="5"/>
  <c r="I98" i="5"/>
  <c r="I177" i="5"/>
  <c r="I126" i="5"/>
  <c r="I54" i="5"/>
  <c r="I175" i="5"/>
  <c r="I17" i="5"/>
  <c r="I31" i="5"/>
  <c r="I56" i="5"/>
  <c r="I97" i="5"/>
  <c r="I22" i="5"/>
  <c r="I40" i="5"/>
  <c r="I174" i="5"/>
  <c r="I173" i="5"/>
  <c r="I96" i="5"/>
  <c r="I139" i="5"/>
  <c r="I6" i="5"/>
  <c r="I95" i="5"/>
  <c r="I94" i="5"/>
  <c r="I49" i="5"/>
  <c r="I25" i="5"/>
  <c r="I172" i="5"/>
  <c r="I93" i="5"/>
  <c r="I171" i="5"/>
  <c r="I138" i="5"/>
  <c r="I20" i="5"/>
  <c r="I125" i="5"/>
  <c r="I92" i="5"/>
  <c r="I91" i="5"/>
  <c r="I137" i="5"/>
  <c r="I170" i="5"/>
  <c r="I169" i="5"/>
  <c r="I168" i="5"/>
  <c r="I167" i="5"/>
  <c r="I36" i="5"/>
  <c r="I15" i="5"/>
  <c r="I90" i="5"/>
  <c r="I89" i="5"/>
  <c r="I30" i="5"/>
  <c r="I122" i="5"/>
  <c r="I166" i="5"/>
  <c r="I88" i="5"/>
  <c r="I52" i="5"/>
  <c r="I165" i="5"/>
  <c r="I121" i="5"/>
  <c r="I61" i="5"/>
  <c r="I11" i="5"/>
  <c r="I38" i="5"/>
  <c r="I87" i="5"/>
  <c r="I120" i="5"/>
  <c r="I164" i="5"/>
  <c r="I86" i="5"/>
  <c r="I85" i="5"/>
  <c r="I29" i="5"/>
  <c r="I163" i="5"/>
  <c r="I84" i="5"/>
  <c r="I162" i="5"/>
  <c r="I161" i="5"/>
  <c r="I160" i="5"/>
  <c r="I42" i="5"/>
  <c r="I63" i="5"/>
  <c r="I45" i="5"/>
  <c r="I28" i="5"/>
  <c r="I119" i="5"/>
  <c r="I39" i="5"/>
  <c r="I159" i="5"/>
  <c r="I34" i="5"/>
  <c r="I66" i="5"/>
  <c r="I13" i="5"/>
  <c r="I65" i="5"/>
  <c r="I83" i="5"/>
  <c r="I14" i="5"/>
  <c r="I158" i="5"/>
  <c r="I157" i="5"/>
  <c r="I82" i="5"/>
  <c r="I81" i="5"/>
  <c r="I80" i="5"/>
  <c r="I118" i="5"/>
  <c r="I79" i="5"/>
  <c r="I136" i="5"/>
  <c r="I59" i="5"/>
  <c r="I156" i="5"/>
  <c r="I117" i="5"/>
  <c r="I155" i="5"/>
  <c r="I78" i="5"/>
  <c r="I62" i="5"/>
  <c r="I77" i="5"/>
  <c r="I9" i="5"/>
  <c r="I154" i="5"/>
  <c r="I32" i="5"/>
  <c r="I33" i="5"/>
  <c r="I116" i="5"/>
  <c r="I76" i="5"/>
  <c r="I19" i="5"/>
  <c r="I153" i="5"/>
  <c r="I152" i="5"/>
  <c r="I104" i="5"/>
  <c r="I151" i="5"/>
  <c r="I75" i="5"/>
  <c r="I115" i="5"/>
  <c r="I7" i="5"/>
  <c r="I114" i="5"/>
  <c r="I26" i="5"/>
  <c r="I74" i="5"/>
  <c r="I23" i="5"/>
  <c r="I150" i="5"/>
  <c r="I10" i="5"/>
  <c r="I149" i="5"/>
  <c r="I73" i="5"/>
  <c r="I51" i="5"/>
  <c r="I72" i="5"/>
  <c r="I8" i="5"/>
  <c r="I71" i="5"/>
  <c r="I113" i="5"/>
  <c r="I148" i="5"/>
  <c r="I53" i="5"/>
  <c r="I112" i="5"/>
  <c r="I4" i="5"/>
  <c r="I111" i="5"/>
  <c r="I37" i="5"/>
  <c r="I147" i="5"/>
  <c r="I27" i="5"/>
  <c r="I46" i="5"/>
  <c r="I110" i="5"/>
  <c r="I50" i="5"/>
  <c r="I135" i="5"/>
  <c r="I69" i="5"/>
  <c r="I146" i="5"/>
  <c r="I145" i="5"/>
  <c r="I144" i="5"/>
  <c r="I107" i="5"/>
  <c r="I70" i="5"/>
  <c r="I143" i="5"/>
  <c r="I44" i="5"/>
  <c r="I18" i="5"/>
  <c r="I58" i="5"/>
  <c r="I134" i="5"/>
  <c r="I2" i="5"/>
  <c r="I68" i="5"/>
  <c r="I24" i="5"/>
  <c r="I133" i="5"/>
  <c r="I47" i="5"/>
  <c r="I106" i="5"/>
  <c r="I132" i="5"/>
  <c r="I105" i="5"/>
  <c r="I21" i="5"/>
  <c r="I41" i="5"/>
  <c r="I186" i="5" l="1"/>
  <c r="F186" i="5"/>
  <c r="H142" i="5"/>
  <c r="L142" i="5" s="1"/>
  <c r="G142" i="5"/>
  <c r="H182" i="5"/>
  <c r="L182" i="5" s="1"/>
  <c r="G182" i="5"/>
  <c r="H5" i="5"/>
  <c r="L5" i="5" s="1"/>
  <c r="G5" i="5"/>
  <c r="H35" i="5"/>
  <c r="L35" i="5" s="1"/>
  <c r="G35" i="5"/>
  <c r="H103" i="5"/>
  <c r="L103" i="5" s="1"/>
  <c r="G103" i="5"/>
  <c r="H57" i="5"/>
  <c r="L57" i="5" s="1"/>
  <c r="G57" i="5"/>
  <c r="H64" i="5"/>
  <c r="L64" i="5" s="1"/>
  <c r="G64" i="5"/>
  <c r="H181" i="5"/>
  <c r="L181" i="5" s="1"/>
  <c r="G181" i="5"/>
  <c r="H141" i="5"/>
  <c r="L141" i="5" s="1"/>
  <c r="G141" i="5"/>
  <c r="H48" i="5"/>
  <c r="L48" i="5" s="1"/>
  <c r="G48" i="5"/>
  <c r="H180" i="5"/>
  <c r="L180" i="5" s="1"/>
  <c r="G180" i="5"/>
  <c r="H102" i="5"/>
  <c r="L102" i="5" s="1"/>
  <c r="G102" i="5"/>
  <c r="H55" i="5"/>
  <c r="L55" i="5" s="1"/>
  <c r="G55" i="5"/>
  <c r="H179" i="5"/>
  <c r="L179" i="5" s="1"/>
  <c r="G179" i="5"/>
  <c r="H140" i="5"/>
  <c r="L140" i="5" s="1"/>
  <c r="G140" i="5"/>
  <c r="H67" i="5"/>
  <c r="L67" i="5" s="1"/>
  <c r="G67" i="5"/>
  <c r="H101" i="5"/>
  <c r="L101" i="5" s="1"/>
  <c r="G101" i="5"/>
  <c r="H131" i="5"/>
  <c r="L131" i="5" s="1"/>
  <c r="G131" i="5"/>
  <c r="H130" i="5"/>
  <c r="L130" i="5" s="1"/>
  <c r="G130" i="5"/>
  <c r="H129" i="5"/>
  <c r="L129" i="5" s="1"/>
  <c r="G129" i="5"/>
  <c r="H100" i="5"/>
  <c r="L100" i="5" s="1"/>
  <c r="G100" i="5"/>
  <c r="H128" i="5"/>
  <c r="L128" i="5" s="1"/>
  <c r="G128" i="5"/>
  <c r="H127" i="5"/>
  <c r="L127" i="5" s="1"/>
  <c r="G127" i="5"/>
  <c r="H99" i="5"/>
  <c r="L99" i="5" s="1"/>
  <c r="G99" i="5"/>
  <c r="H3" i="5"/>
  <c r="L3" i="5" s="1"/>
  <c r="G3" i="5"/>
  <c r="G178" i="5"/>
  <c r="H178" i="5"/>
  <c r="L178" i="5" s="1"/>
  <c r="H98" i="5"/>
  <c r="L98" i="5" s="1"/>
  <c r="G98" i="5"/>
  <c r="H177" i="5"/>
  <c r="L177" i="5" s="1"/>
  <c r="G177" i="5"/>
  <c r="H126" i="5"/>
  <c r="L126" i="5" s="1"/>
  <c r="G126" i="5"/>
  <c r="H54" i="5"/>
  <c r="L54" i="5" s="1"/>
  <c r="G54" i="5"/>
  <c r="H175" i="5"/>
  <c r="L175" i="5" s="1"/>
  <c r="G175" i="5"/>
  <c r="H17" i="5"/>
  <c r="L17" i="5" s="1"/>
  <c r="G17" i="5"/>
  <c r="H31" i="5"/>
  <c r="L31" i="5" s="1"/>
  <c r="G31" i="5"/>
  <c r="H56" i="5"/>
  <c r="L56" i="5" s="1"/>
  <c r="G56" i="5"/>
  <c r="H97" i="5"/>
  <c r="L97" i="5" s="1"/>
  <c r="G97" i="5"/>
  <c r="H22" i="5"/>
  <c r="L22" i="5" s="1"/>
  <c r="G22" i="5"/>
  <c r="H40" i="5"/>
  <c r="L40" i="5" s="1"/>
  <c r="G40" i="5"/>
  <c r="H174" i="5"/>
  <c r="L174" i="5" s="1"/>
  <c r="G174" i="5"/>
  <c r="H173" i="5"/>
  <c r="L173" i="5" s="1"/>
  <c r="G173" i="5"/>
  <c r="H96" i="5"/>
  <c r="L96" i="5" s="1"/>
  <c r="G96" i="5"/>
  <c r="H139" i="5"/>
  <c r="L139" i="5" s="1"/>
  <c r="G139" i="5"/>
  <c r="H6" i="5"/>
  <c r="L6" i="5" s="1"/>
  <c r="G6" i="5"/>
  <c r="H95" i="5"/>
  <c r="L95" i="5" s="1"/>
  <c r="G95" i="5"/>
  <c r="H94" i="5"/>
  <c r="L94" i="5" s="1"/>
  <c r="G94" i="5"/>
  <c r="H49" i="5"/>
  <c r="L49" i="5" s="1"/>
  <c r="G49" i="5"/>
  <c r="H25" i="5"/>
  <c r="L25" i="5" s="1"/>
  <c r="G25" i="5"/>
  <c r="H172" i="5"/>
  <c r="L172" i="5" s="1"/>
  <c r="G172" i="5"/>
  <c r="H93" i="5"/>
  <c r="L93" i="5" s="1"/>
  <c r="G93" i="5"/>
  <c r="H171" i="5"/>
  <c r="L171" i="5" s="1"/>
  <c r="G171" i="5"/>
  <c r="H138" i="5"/>
  <c r="L138" i="5" s="1"/>
  <c r="G138" i="5"/>
  <c r="H20" i="5"/>
  <c r="L20" i="5" s="1"/>
  <c r="G20" i="5"/>
  <c r="H125" i="5"/>
  <c r="L125" i="5" s="1"/>
  <c r="G125" i="5"/>
  <c r="H92" i="5"/>
  <c r="L92" i="5" s="1"/>
  <c r="G92" i="5"/>
  <c r="H91" i="5"/>
  <c r="L91" i="5" s="1"/>
  <c r="G91" i="5"/>
  <c r="H137" i="5"/>
  <c r="L137" i="5" s="1"/>
  <c r="G137" i="5"/>
  <c r="H170" i="5"/>
  <c r="L170" i="5" s="1"/>
  <c r="G170" i="5"/>
  <c r="H169" i="5"/>
  <c r="L169" i="5" s="1"/>
  <c r="G169" i="5"/>
  <c r="H168" i="5"/>
  <c r="L168" i="5" s="1"/>
  <c r="G168" i="5"/>
  <c r="H167" i="5"/>
  <c r="L167" i="5" s="1"/>
  <c r="G167" i="5"/>
  <c r="H36" i="5"/>
  <c r="L36" i="5" s="1"/>
  <c r="G36" i="5"/>
  <c r="H15" i="5"/>
  <c r="L15" i="5" s="1"/>
  <c r="G15" i="5"/>
  <c r="H90" i="5"/>
  <c r="L90" i="5" s="1"/>
  <c r="G90" i="5"/>
  <c r="H123" i="5"/>
  <c r="L123" i="5" s="1"/>
  <c r="G123" i="5"/>
  <c r="H89" i="5"/>
  <c r="L89" i="5" s="1"/>
  <c r="G89" i="5"/>
  <c r="H30" i="5"/>
  <c r="L30" i="5" s="1"/>
  <c r="G30" i="5"/>
  <c r="G184" i="5"/>
  <c r="H122" i="5"/>
  <c r="L122" i="5" s="1"/>
  <c r="G122" i="5"/>
  <c r="H166" i="5"/>
  <c r="L166" i="5" s="1"/>
  <c r="G166" i="5"/>
  <c r="H88" i="5"/>
  <c r="L88" i="5" s="1"/>
  <c r="G88" i="5"/>
  <c r="H52" i="5"/>
  <c r="L52" i="5" s="1"/>
  <c r="G52" i="5"/>
  <c r="H165" i="5"/>
  <c r="L165" i="5" s="1"/>
  <c r="G165" i="5"/>
  <c r="H121" i="5"/>
  <c r="L121" i="5" s="1"/>
  <c r="G121" i="5"/>
  <c r="H61" i="5"/>
  <c r="L61" i="5" s="1"/>
  <c r="G61" i="5"/>
  <c r="H11" i="5"/>
  <c r="L11" i="5" s="1"/>
  <c r="G11" i="5"/>
  <c r="H38" i="5"/>
  <c r="L38" i="5" s="1"/>
  <c r="G38" i="5"/>
  <c r="H87" i="5"/>
  <c r="L87" i="5" s="1"/>
  <c r="G87" i="5"/>
  <c r="H120" i="5"/>
  <c r="L120" i="5" s="1"/>
  <c r="G120" i="5"/>
  <c r="H164" i="5"/>
  <c r="L164" i="5" s="1"/>
  <c r="G164" i="5"/>
  <c r="H86" i="5"/>
  <c r="L86" i="5" s="1"/>
  <c r="G86" i="5"/>
  <c r="H85" i="5"/>
  <c r="L85" i="5" s="1"/>
  <c r="G85" i="5"/>
  <c r="H29" i="5"/>
  <c r="L29" i="5" s="1"/>
  <c r="G29" i="5"/>
  <c r="H163" i="5"/>
  <c r="L163" i="5" s="1"/>
  <c r="G163" i="5"/>
  <c r="H84" i="5"/>
  <c r="L84" i="5" s="1"/>
  <c r="G84" i="5"/>
  <c r="H162" i="5"/>
  <c r="L162" i="5" s="1"/>
  <c r="G162" i="5"/>
  <c r="H161" i="5"/>
  <c r="L161" i="5" s="1"/>
  <c r="G161" i="5"/>
  <c r="H160" i="5"/>
  <c r="L160" i="5" s="1"/>
  <c r="G160" i="5"/>
  <c r="G185" i="5"/>
  <c r="H42" i="5"/>
  <c r="L42" i="5" s="1"/>
  <c r="G42" i="5"/>
  <c r="H63" i="5"/>
  <c r="L63" i="5" s="1"/>
  <c r="G63" i="5"/>
  <c r="H45" i="5"/>
  <c r="L45" i="5" s="1"/>
  <c r="G45" i="5"/>
  <c r="H28" i="5"/>
  <c r="L28" i="5" s="1"/>
  <c r="G28" i="5"/>
  <c r="H119" i="5"/>
  <c r="L119" i="5" s="1"/>
  <c r="G119" i="5"/>
  <c r="H39" i="5"/>
  <c r="L39" i="5" s="1"/>
  <c r="G39" i="5"/>
  <c r="H159" i="5"/>
  <c r="L159" i="5" s="1"/>
  <c r="G159" i="5"/>
  <c r="H34" i="5"/>
  <c r="L34" i="5" s="1"/>
  <c r="G34" i="5"/>
  <c r="H66" i="5"/>
  <c r="L66" i="5" s="1"/>
  <c r="G66" i="5"/>
  <c r="H13" i="5"/>
  <c r="L13" i="5" s="1"/>
  <c r="G13" i="5"/>
  <c r="H65" i="5"/>
  <c r="L65" i="5" s="1"/>
  <c r="G65" i="5"/>
  <c r="H83" i="5"/>
  <c r="L83" i="5" s="1"/>
  <c r="G83" i="5"/>
  <c r="H14" i="5"/>
  <c r="L14" i="5" s="1"/>
  <c r="G14" i="5"/>
  <c r="H158" i="5"/>
  <c r="L158" i="5" s="1"/>
  <c r="G158" i="5"/>
  <c r="H157" i="5"/>
  <c r="L157" i="5" s="1"/>
  <c r="G157" i="5"/>
  <c r="H82" i="5"/>
  <c r="L82" i="5" s="1"/>
  <c r="G82" i="5"/>
  <c r="H81" i="5"/>
  <c r="L81" i="5" s="1"/>
  <c r="G81" i="5"/>
  <c r="H80" i="5"/>
  <c r="L80" i="5" s="1"/>
  <c r="G80" i="5"/>
  <c r="H118" i="5"/>
  <c r="L118" i="5" s="1"/>
  <c r="G118" i="5"/>
  <c r="H79" i="5"/>
  <c r="L79" i="5" s="1"/>
  <c r="G79" i="5"/>
  <c r="H136" i="5"/>
  <c r="L136" i="5" s="1"/>
  <c r="G136" i="5"/>
  <c r="H59" i="5"/>
  <c r="L59" i="5" s="1"/>
  <c r="G59" i="5"/>
  <c r="H156" i="5"/>
  <c r="L156" i="5" s="1"/>
  <c r="G156" i="5"/>
  <c r="H117" i="5"/>
  <c r="L117" i="5" s="1"/>
  <c r="G117" i="5"/>
  <c r="H155" i="5"/>
  <c r="L155" i="5" s="1"/>
  <c r="G155" i="5"/>
  <c r="H78" i="5"/>
  <c r="L78" i="5" s="1"/>
  <c r="G78" i="5"/>
  <c r="H62" i="5"/>
  <c r="L62" i="5" s="1"/>
  <c r="G62" i="5"/>
  <c r="H77" i="5"/>
  <c r="L77" i="5" s="1"/>
  <c r="G77" i="5"/>
  <c r="H9" i="5"/>
  <c r="L9" i="5" s="1"/>
  <c r="G9" i="5"/>
  <c r="H154" i="5"/>
  <c r="L154" i="5" s="1"/>
  <c r="G154" i="5"/>
  <c r="H32" i="5"/>
  <c r="L32" i="5" s="1"/>
  <c r="G32" i="5"/>
  <c r="H33" i="5"/>
  <c r="L33" i="5" s="1"/>
  <c r="G33" i="5"/>
  <c r="H116" i="5"/>
  <c r="L116" i="5" s="1"/>
  <c r="G116" i="5"/>
  <c r="H76" i="5"/>
  <c r="L76" i="5" s="1"/>
  <c r="G76" i="5"/>
  <c r="H19" i="5"/>
  <c r="L19" i="5" s="1"/>
  <c r="G19" i="5"/>
  <c r="H153" i="5"/>
  <c r="L153" i="5" s="1"/>
  <c r="G153" i="5"/>
  <c r="H152" i="5"/>
  <c r="L152" i="5" s="1"/>
  <c r="G152" i="5"/>
  <c r="H104" i="5"/>
  <c r="L104" i="5" s="1"/>
  <c r="G104" i="5"/>
  <c r="H151" i="5"/>
  <c r="L151" i="5" s="1"/>
  <c r="G151" i="5"/>
  <c r="H75" i="5"/>
  <c r="L75" i="5" s="1"/>
  <c r="G75" i="5"/>
  <c r="H115" i="5"/>
  <c r="L115" i="5" s="1"/>
  <c r="G115" i="5"/>
  <c r="H7" i="5"/>
  <c r="L7" i="5" s="1"/>
  <c r="G7" i="5"/>
  <c r="H114" i="5"/>
  <c r="L114" i="5" s="1"/>
  <c r="G114" i="5"/>
  <c r="H26" i="5"/>
  <c r="L26" i="5" s="1"/>
  <c r="G26" i="5"/>
  <c r="H74" i="5"/>
  <c r="L74" i="5" s="1"/>
  <c r="G74" i="5"/>
  <c r="H23" i="5"/>
  <c r="L23" i="5" s="1"/>
  <c r="G23" i="5"/>
  <c r="H150" i="5"/>
  <c r="L150" i="5" s="1"/>
  <c r="G150" i="5"/>
  <c r="H10" i="5"/>
  <c r="L10" i="5" s="1"/>
  <c r="G10" i="5"/>
  <c r="H149" i="5"/>
  <c r="L149" i="5" s="1"/>
  <c r="G149" i="5"/>
  <c r="H73" i="5"/>
  <c r="L73" i="5" s="1"/>
  <c r="G73" i="5"/>
  <c r="H51" i="5"/>
  <c r="L51" i="5" s="1"/>
  <c r="G51" i="5"/>
  <c r="H72" i="5"/>
  <c r="L72" i="5" s="1"/>
  <c r="G72" i="5"/>
  <c r="H8" i="5"/>
  <c r="L8" i="5" s="1"/>
  <c r="G8" i="5"/>
  <c r="H71" i="5"/>
  <c r="L71" i="5" s="1"/>
  <c r="G71" i="5"/>
  <c r="H113" i="5"/>
  <c r="L113" i="5" s="1"/>
  <c r="G113" i="5"/>
  <c r="H148" i="5"/>
  <c r="L148" i="5" s="1"/>
  <c r="G148" i="5"/>
  <c r="H53" i="5"/>
  <c r="L53" i="5" s="1"/>
  <c r="G53" i="5"/>
  <c r="H112" i="5"/>
  <c r="L112" i="5" s="1"/>
  <c r="G112" i="5"/>
  <c r="H4" i="5"/>
  <c r="L4" i="5" s="1"/>
  <c r="G4" i="5"/>
  <c r="H111" i="5"/>
  <c r="L111" i="5" s="1"/>
  <c r="G111" i="5"/>
  <c r="H37" i="5"/>
  <c r="L37" i="5" s="1"/>
  <c r="G37" i="5"/>
  <c r="H147" i="5"/>
  <c r="L147" i="5" s="1"/>
  <c r="G147" i="5"/>
  <c r="H27" i="5"/>
  <c r="L27" i="5" s="1"/>
  <c r="G27" i="5"/>
  <c r="H46" i="5"/>
  <c r="L46" i="5" s="1"/>
  <c r="G46" i="5"/>
  <c r="H110" i="5"/>
  <c r="L110" i="5" s="1"/>
  <c r="G110" i="5"/>
  <c r="H50" i="5"/>
  <c r="L50" i="5" s="1"/>
  <c r="G50" i="5"/>
  <c r="H135" i="5"/>
  <c r="L135" i="5" s="1"/>
  <c r="G135" i="5"/>
  <c r="H69" i="5"/>
  <c r="L69" i="5" s="1"/>
  <c r="G69" i="5"/>
  <c r="H146" i="5"/>
  <c r="L146" i="5" s="1"/>
  <c r="G146" i="5"/>
  <c r="H145" i="5"/>
  <c r="L145" i="5" s="1"/>
  <c r="G145" i="5"/>
  <c r="H144" i="5"/>
  <c r="L144" i="5" s="1"/>
  <c r="G144" i="5"/>
  <c r="H107" i="5"/>
  <c r="L107" i="5" s="1"/>
  <c r="H70" i="5"/>
  <c r="L70" i="5" s="1"/>
  <c r="G70" i="5"/>
  <c r="H143" i="5"/>
  <c r="L143" i="5" s="1"/>
  <c r="G143" i="5"/>
  <c r="H44" i="5"/>
  <c r="L44" i="5" s="1"/>
  <c r="G44" i="5"/>
  <c r="H18" i="5"/>
  <c r="L18" i="5" s="1"/>
  <c r="G18" i="5"/>
  <c r="H58" i="5"/>
  <c r="L58" i="5" s="1"/>
  <c r="G58" i="5"/>
  <c r="H134" i="5"/>
  <c r="L134" i="5" s="1"/>
  <c r="G134" i="5"/>
  <c r="H2" i="5"/>
  <c r="L2" i="5" s="1"/>
  <c r="G2" i="5"/>
  <c r="H68" i="5"/>
  <c r="L68" i="5" s="1"/>
  <c r="G68" i="5"/>
  <c r="H24" i="5"/>
  <c r="L24" i="5" s="1"/>
  <c r="G24" i="5"/>
  <c r="H133" i="5"/>
  <c r="L133" i="5" s="1"/>
  <c r="G133" i="5"/>
  <c r="H47" i="5"/>
  <c r="L47" i="5" s="1"/>
  <c r="G47" i="5"/>
  <c r="G106" i="5"/>
  <c r="H106" i="5"/>
  <c r="L106" i="5" s="1"/>
  <c r="H132" i="5"/>
  <c r="L132" i="5" s="1"/>
  <c r="G132" i="5"/>
  <c r="H105" i="5"/>
  <c r="L105" i="5" s="1"/>
  <c r="G105" i="5"/>
  <c r="H21" i="5"/>
  <c r="L21" i="5" s="1"/>
  <c r="G21" i="5"/>
  <c r="H41" i="5"/>
  <c r="L41" i="5" s="1"/>
  <c r="G41" i="5"/>
  <c r="L186" i="5" l="1"/>
  <c r="H186" i="5"/>
  <c r="G107" i="5"/>
  <c r="G186" i="5" s="1"/>
</calcChain>
</file>

<file path=xl/sharedStrings.xml><?xml version="1.0" encoding="utf-8"?>
<sst xmlns="http://schemas.openxmlformats.org/spreadsheetml/2006/main" count="855" uniqueCount="216">
  <si>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</si>
  <si>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</si>
  <si>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</si>
  <si>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</si>
  <si>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</si>
  <si>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</si>
  <si>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</si>
  <si>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</si>
  <si>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</si>
  <si>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</si>
  <si>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</si>
  <si>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</si>
  <si>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FAENADOR Y CORTADOR MUNICIPAL</t>
  </si>
  <si>
    <t>2.-CODIGO DE TRABAJO</t>
  </si>
  <si>
    <t>10A</t>
  </si>
  <si>
    <t>613.97</t>
  </si>
  <si>
    <t>7367.64</t>
  </si>
  <si>
    <t>102.33</t>
  </si>
  <si>
    <t>75.00</t>
  </si>
  <si>
    <t>0.00</t>
  </si>
  <si>
    <t>177.33</t>
  </si>
  <si>
    <t>ASISTENTE OPERATIVO</t>
  </si>
  <si>
    <t>1.-SERVICIO CIVIL PUBLICO (LOSEP)</t>
  </si>
  <si>
    <t>627.24</t>
  </si>
  <si>
    <t>7526.88</t>
  </si>
  <si>
    <t>104.54</t>
  </si>
  <si>
    <t>75.01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</si>
  <si>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</si>
  <si>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</si>
  <si>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</si>
  <si>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</si>
  <si>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</si>
  <si>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</si>
  <si>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</si>
  <si>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</si>
  <si>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</si>
  <si>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</si>
  <si>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</si>
  <si>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</si>
  <si>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</si>
  <si>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</si>
  <si>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</si>
  <si>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</si>
  <si>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</si>
  <si>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</si>
  <si>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</si>
  <si>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</si>
  <si>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</si>
  <si>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</si>
  <si>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</si>
  <si>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</si>
  <si>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</si>
  <si>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</si>
  <si>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</si>
  <si>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OFICINISTA 2</t>
  </si>
  <si>
    <t>1.-Servicio Civil Público (LOSEP)</t>
  </si>
  <si>
    <t>71.01.05</t>
  </si>
  <si>
    <t>SPA 3 - 5</t>
  </si>
  <si>
    <t>51.01.05</t>
  </si>
  <si>
    <t>SP 2 -8</t>
  </si>
  <si>
    <t>Controlador de mantenimiento de agua</t>
  </si>
  <si>
    <t>2.-Código del Trabajo</t>
  </si>
  <si>
    <t>71.01.06</t>
  </si>
  <si>
    <t>…</t>
  </si>
  <si>
    <t>51.05.10</t>
  </si>
  <si>
    <t>SPA 1 - 3</t>
  </si>
  <si>
    <t>Gasfitero</t>
  </si>
  <si>
    <t>DIRECTOR OBRAS PÚBLICAS</t>
  </si>
  <si>
    <t>NJS 1</t>
  </si>
  <si>
    <t>JARDINERO</t>
  </si>
  <si>
    <t>JORNALERO PARROQUIA</t>
  </si>
  <si>
    <t>TÉCNICA DE COMPRAS PÚBLICAS</t>
  </si>
  <si>
    <t>SP 5 - 11</t>
  </si>
  <si>
    <t>INSPECTOR DE COMISARIA MUNICIPAL</t>
  </si>
  <si>
    <t>51.01.06</t>
  </si>
  <si>
    <t>N/A</t>
  </si>
  <si>
    <t>OPERADOR</t>
  </si>
  <si>
    <t>POLICIA MUNICIPAL</t>
  </si>
  <si>
    <t>Auxiliar de Topografía</t>
  </si>
  <si>
    <t>JORNALERO DE OO.PP.</t>
  </si>
  <si>
    <t>Operador Retroexcavadora</t>
  </si>
  <si>
    <t>JORNALERO</t>
  </si>
  <si>
    <t>ASISTENTE ADMINISTRATIVO</t>
  </si>
  <si>
    <t>1.-Servicio Civil Público Contrato (LOSEP)</t>
  </si>
  <si>
    <t>Operador Planta de Tratamiento de AAPP</t>
  </si>
  <si>
    <t>SPA 2 - 4</t>
  </si>
  <si>
    <t>Inspector de Obras Públicas</t>
  </si>
  <si>
    <t>TÉCNICO DE TURISMO</t>
  </si>
  <si>
    <t>Guardián Operador</t>
  </si>
  <si>
    <t>CONCEJAL RURAL</t>
  </si>
  <si>
    <t>Ayudante de cuadrilla</t>
  </si>
  <si>
    <t>GUARDIA SS.HH.</t>
  </si>
  <si>
    <t>PROSECRETARIA</t>
  </si>
  <si>
    <t>SPA 4 - 6</t>
  </si>
  <si>
    <t>ASISTENTE ADMINISTRATIVA</t>
  </si>
  <si>
    <t>1.-Servicio Civil Público (Contrato LOSEP)</t>
  </si>
  <si>
    <t>Operador de Cargadora Frontal</t>
  </si>
  <si>
    <t>PROCURADOR SINDICO</t>
  </si>
  <si>
    <t>SP 10 - 16</t>
  </si>
  <si>
    <t>DIRECTOR DE GESTIÓN ADMINISTRATIVA</t>
  </si>
  <si>
    <t>GUARDALMACEN JEFE</t>
  </si>
  <si>
    <t>OPERADOR DE LA PLANTA DE AGUA POTABLE</t>
  </si>
  <si>
    <t>SP 4 - 10</t>
  </si>
  <si>
    <t>ALBAÑIL</t>
  </si>
  <si>
    <t>Auxiliar de Archivo</t>
  </si>
  <si>
    <t>SOLDADOR</t>
  </si>
  <si>
    <t>AUXILIAR DE ARCHIVO</t>
  </si>
  <si>
    <t>OPERADOR DEL SISTEMA DE AGUA POTABLE DE LA PARROQUIA SINSAO</t>
  </si>
  <si>
    <t>JEFE DE PATRIMONIO Y CULTURA</t>
  </si>
  <si>
    <t>Chofer / Recolector</t>
  </si>
  <si>
    <t>71.05.10</t>
  </si>
  <si>
    <t>Operador de la Retroexcavadora de Oruga</t>
  </si>
  <si>
    <t>1.-Servicio Civil Público (CONTRATO LOSEP)</t>
  </si>
  <si>
    <t>SP 1 - 7</t>
  </si>
  <si>
    <t>GUARDIAN</t>
  </si>
  <si>
    <t>Jornalero de AA. PP. y Alcantarillado</t>
  </si>
  <si>
    <t>Chofer / VP</t>
  </si>
  <si>
    <t>Operador de Maquinaria</t>
  </si>
  <si>
    <t>Inspector Comisaría Municipal</t>
  </si>
  <si>
    <t>AUXILIAR DE SERVICIOS</t>
  </si>
  <si>
    <t>REGISTRADOR DE LA PROPIEDAD</t>
  </si>
  <si>
    <t>INSTRUCTOR BIBLIOTECA BRAILLE</t>
  </si>
  <si>
    <t>JORNALERO OO.PP.</t>
  </si>
  <si>
    <t>TÉCNICO DE PLANIFICACION</t>
  </si>
  <si>
    <t>CONCEJAL URBANO</t>
  </si>
  <si>
    <t>Chofer / VL</t>
  </si>
  <si>
    <t>JEFE UNIDAD GESTIÓN AMBIENTAL</t>
  </si>
  <si>
    <t>SP 6 -12</t>
  </si>
  <si>
    <t>TÉCNICO AUTOMOTRIZ</t>
  </si>
  <si>
    <t>DIRECTOR DE AGUA POTABLE</t>
  </si>
  <si>
    <t>CHOFER/ADMINISTRACION</t>
  </si>
  <si>
    <t>Operador Motoniveladora</t>
  </si>
  <si>
    <t>GASFITERO</t>
  </si>
  <si>
    <t>AYUDANTE DE RECOLECTOR</t>
  </si>
  <si>
    <t>NJS 1
SP 5 - 11</t>
  </si>
  <si>
    <t>TÉCNICO DE ESTUDIOS Y PROYECTOS</t>
  </si>
  <si>
    <t>Guardián</t>
  </si>
  <si>
    <t>Plomero-Gasfitero</t>
  </si>
  <si>
    <t>INSPECTOR HIGIENE</t>
  </si>
  <si>
    <t>INSPECTOR DE MEDIDORES DE AA.PP.</t>
  </si>
  <si>
    <t>Diseñador Gráfico Municipal</t>
  </si>
  <si>
    <t>GUIA DE MUSEO</t>
  </si>
  <si>
    <t>Auxiliar de Supervisión</t>
  </si>
  <si>
    <t>Soldador</t>
  </si>
  <si>
    <t>OPERADOR ELECTRICISTA</t>
  </si>
  <si>
    <t>Cadenero</t>
  </si>
  <si>
    <t>Chofer de vehículo pesado</t>
  </si>
  <si>
    <t>ANALISTA TALENTO HUMANO</t>
  </si>
  <si>
    <t>AYUDANTE DE CUADRILLA</t>
  </si>
  <si>
    <t>Carpintero</t>
  </si>
  <si>
    <t>TÉCNICO DE AVALUOS Y CATASTROS</t>
  </si>
  <si>
    <t>DIRECTOR DE DESARROLLO SOCIO ECONOMICO</t>
  </si>
  <si>
    <t>JEFE DE LECTOR DE MEDIDORES</t>
  </si>
  <si>
    <t>INSPECTOR NOTIFICADOR DE AGUA POTABLE</t>
  </si>
  <si>
    <t>GUARDIAN MUNICIPAL</t>
  </si>
  <si>
    <t>Operador Sistema Agua Potable Arcapamba-Osorio</t>
  </si>
  <si>
    <t>Guardián de Canchón</t>
  </si>
  <si>
    <t>TÉCNICO UNIDAD DE TALENTO HUMANO</t>
  </si>
  <si>
    <t>JORNALERO DE HIGIENE AMBIENTAL</t>
  </si>
  <si>
    <t>ASISTENTE TÉCNICO</t>
  </si>
  <si>
    <t>Operador de Cargadora</t>
  </si>
  <si>
    <t>SECRETARIA EJECUTIVA CCPDZ</t>
  </si>
  <si>
    <t>TÉCNICO INFORMÁTICO</t>
  </si>
  <si>
    <t>TÉCNICO DE APOYO</t>
  </si>
  <si>
    <t>OFICINISTA BIBLIOTECA BRAILLE</t>
  </si>
  <si>
    <t>Albañil</t>
  </si>
  <si>
    <t>TOTAL DE REMUNERACIONES UNIFICADAS</t>
  </si>
  <si>
    <t>FECHA ACTUALIZACIÓN DE LA INFORMACIÓN:</t>
  </si>
  <si>
    <t>PERIODICIDAD DE ACTUALIZACIÓN DE LA INFORMACIÓN: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</si>
  <si>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</si>
  <si>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</si>
  <si>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</si>
  <si>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</si>
  <si>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</si>
  <si>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</si>
  <si>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</si>
  <si>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Contrato de Trabajo Indefinido</t>
  </si>
  <si>
    <t>CHOFER</t>
  </si>
  <si>
    <t>ASISTENTE TÉCNICO DE PROYECTOS</t>
  </si>
  <si>
    <t>ALCALDE DEL CANTON ZARUMA</t>
  </si>
  <si>
    <t>SECRETARIA GENERAL</t>
  </si>
  <si>
    <t>ASISTENTE REGISTRO DE LA PROPIEDAD</t>
  </si>
  <si>
    <t>GASFITERO/PLOMERO</t>
  </si>
  <si>
    <t>INSPECTOR DE ALCANTARILLADO</t>
  </si>
  <si>
    <t>CONTRATO SERVICIOS TÉCNICOS (FACTURA)</t>
  </si>
  <si>
    <t>MAESTRA ARTESANA</t>
  </si>
  <si>
    <t>DIRECCIÓN GESTIÓN FINANCIERA</t>
  </si>
  <si>
    <t>gestionfinanciera@gadzaruma.gob.ec
talentohumano@gadzaruma.gob.ec</t>
  </si>
  <si>
    <t>(07) 2973 530
(07) 2973 619</t>
  </si>
  <si>
    <t>ÁREA FINANCIERA / ÁREA DE TALENTO HUMANO</t>
  </si>
  <si>
    <t>ECO. GIANNA MARITZA APOLO ORDÓÑEZ
AB. MARÍA MAGADALENA TORRES TORRES</t>
  </si>
  <si>
    <t>TÉCNICA DE LABORATORIO</t>
  </si>
  <si>
    <t>SECRETARIO DE CONCEJO</t>
  </si>
  <si>
    <t>AUXILIAR DE CONTABILIDAD</t>
  </si>
  <si>
    <t>RECAUDADORA MUNICIPAL</t>
  </si>
  <si>
    <t>AUXILIAR DE GUARDALMACEN</t>
  </si>
  <si>
    <t>CONTADORA 1</t>
  </si>
  <si>
    <t>ANALISTA DE CONTABILIDAD</t>
  </si>
  <si>
    <t>ANALISTA DE CONTABILIDAD SECCION FINANCIERA</t>
  </si>
  <si>
    <t>TÉCNICO DE RENTAS</t>
  </si>
  <si>
    <t>Técnico de Ordenamiento Territorial y Gestión de Riesgos</t>
  </si>
  <si>
    <t>ASISTENTE ADMINISTRATIVA DIRECCIÓN SERVICIOS PUBLICOS</t>
  </si>
  <si>
    <t>ANALISTA JURIDICO</t>
  </si>
  <si>
    <t>COMISARIO MUNICIPAL</t>
  </si>
  <si>
    <t>TÉCNICO DE ESTUDIOS Y PROYECTOS ARQUITECTONICOS</t>
  </si>
  <si>
    <t>ASISTENTE TÉCNICO DEL PROYECTO DE ANILLO VIAL</t>
  </si>
  <si>
    <t>101.-JUBILADO REINGRESO LABORAL</t>
  </si>
  <si>
    <t>INGRESOS ADICIONALES MULTIPLICAR POR EL MES DEVENGADO</t>
  </si>
  <si>
    <t>DIRECTORA DE GESTION FINANCIERA</t>
  </si>
  <si>
    <t>SALIO EL 8 ABRIL 2024</t>
  </si>
  <si>
    <t>PROMOTOR TURISTICO</t>
  </si>
  <si>
    <t>Contrato de Servicios Profesionales - Factura</t>
  </si>
  <si>
    <t>21 febrero a 31-dic-2024</t>
  </si>
  <si>
    <t>1 enero a 30-abril-2024</t>
  </si>
  <si>
    <t>ECO. GIANNA MARITZA APOLO ORDÓÑEZ
AB. MA. MAGDALENA TORRES TORRES</t>
  </si>
  <si>
    <t>DD/MM/AAAA
29/05/2024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</si>
</sst>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&quot;$&quot;\ #,##0_);[Red]\(&quot;$&quot;\ #,##0\)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u/>
      <sz val="9"/>
      <color theme="10"/>
      <name val="Arial"/>
      <family val="2"/>
    </font>
    <font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2" fillId="0" borderId="0" applyFont="0" applyFill="0" applyBorder="0" applyAlignment="0" applyProtection="0"/>
    <xf numFmtId="0" fontId="18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0" fillId="4" borderId="0" xfId="0" applyFill="1"/>
    <xf numFmtId="0" fontId="15" fillId="5" borderId="2" xfId="0" applyFont="1" applyFill="1" applyBorder="1" applyAlignment="1">
      <alignment horizontal="center" vertical="center" wrapText="1"/>
    </xf>
    <xf numFmtId="2" fontId="0" fillId="4" borderId="0" xfId="0" applyNumberFormat="1" applyFill="1" applyAlignment="1">
      <alignment vertical="center"/>
    </xf>
    <xf numFmtId="4" fontId="0" fillId="4" borderId="0" xfId="0" applyNumberFormat="1" applyFill="1"/>
    <xf numFmtId="165" fontId="20" fillId="4" borderId="0" xfId="0" applyNumberFormat="1" applyFont="1" applyFill="1"/>
    <xf numFmtId="0" fontId="21" fillId="5" borderId="2" xfId="0" applyFont="1" applyFill="1" applyBorder="1" applyAlignment="1">
      <alignment horizontal="center" vertical="center" wrapText="1"/>
    </xf>
    <xf numFmtId="4" fontId="21" fillId="4" borderId="2" xfId="0" applyNumberFormat="1" applyFont="1" applyFill="1" applyBorder="1" applyAlignment="1">
      <alignment horizontal="right" vertical="center" wrapText="1"/>
    </xf>
    <xf numFmtId="4" fontId="0" fillId="4" borderId="0" xfId="0" applyNumberFormat="1" applyFill="1" applyAlignment="1">
      <alignment vertical="center"/>
    </xf>
    <xf numFmtId="0" fontId="22" fillId="6" borderId="0" xfId="0" applyFont="1" applyFill="1" applyAlignment="1">
      <alignment horizontal="left" vertical="center" wrapText="1"/>
    </xf>
    <xf numFmtId="0" fontId="14" fillId="6" borderId="0" xfId="0" applyFont="1" applyFill="1" applyAlignment="1">
      <alignment horizontal="center" vertical="center" wrapText="1"/>
    </xf>
    <xf numFmtId="0" fontId="24" fillId="4" borderId="0" xfId="0" applyFont="1" applyFill="1"/>
    <xf numFmtId="0" fontId="0" fillId="4" borderId="0" xfId="0" applyFill="1" applyAlignment="1">
      <alignment vertical="center" wrapText="1"/>
    </xf>
    <xf numFmtId="0" fontId="13" fillId="4" borderId="0" xfId="0" applyFont="1" applyFill="1"/>
    <xf numFmtId="0" fontId="13" fillId="4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28" fillId="0" borderId="1" xfId="3" applyFont="1" applyBorder="1" applyAlignment="1" applyProtection="1">
      <alignment horizontal="center"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 wrapText="1"/>
    </xf>
    <xf numFmtId="2" fontId="14" fillId="4" borderId="2" xfId="1" applyNumberFormat="1" applyFont="1" applyFill="1" applyBorder="1" applyAlignment="1">
      <alignment horizontal="right" vertical="center"/>
    </xf>
    <xf numFmtId="4" fontId="0" fillId="4" borderId="2" xfId="0" applyNumberFormat="1" applyFill="1" applyBorder="1" applyAlignment="1">
      <alignment horizontal="right" vertical="center" wrapText="1"/>
    </xf>
    <xf numFmtId="2" fontId="14" fillId="4" borderId="2" xfId="0" applyNumberFormat="1" applyFont="1" applyFill="1" applyBorder="1" applyAlignment="1">
      <alignment vertical="center"/>
    </xf>
    <xf numFmtId="0" fontId="15" fillId="4" borderId="2" xfId="0" applyFont="1" applyFill="1" applyBorder="1" applyAlignment="1">
      <alignment vertical="center" wrapText="1"/>
    </xf>
    <xf numFmtId="2" fontId="14" fillId="4" borderId="2" xfId="2" applyNumberFormat="1" applyFont="1" applyFill="1" applyBorder="1" applyAlignment="1">
      <alignment vertical="center"/>
    </xf>
    <xf numFmtId="0" fontId="16" fillId="4" borderId="2" xfId="0" applyFont="1" applyFill="1" applyBorder="1" applyAlignment="1">
      <alignment horizontal="left" vertical="center" wrapText="1"/>
    </xf>
    <xf numFmtId="2" fontId="14" fillId="4" borderId="2" xfId="1" applyNumberFormat="1" applyFont="1" applyFill="1" applyBorder="1" applyAlignment="1">
      <alignment vertical="center"/>
    </xf>
    <xf numFmtId="0" fontId="16" fillId="4" borderId="2" xfId="0" applyFont="1" applyFill="1" applyBorder="1" applyAlignment="1">
      <alignment vertical="center" wrapText="1"/>
    </xf>
    <xf numFmtId="3" fontId="16" fillId="4" borderId="2" xfId="0" applyNumberFormat="1" applyFont="1" applyFill="1" applyBorder="1" applyAlignment="1">
      <alignment horizontal="left" vertical="center" wrapText="1"/>
    </xf>
    <xf numFmtId="2" fontId="14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left" vertical="top" wrapText="1"/>
    </xf>
    <xf numFmtId="2" fontId="14" fillId="4" borderId="2" xfId="0" applyNumberFormat="1" applyFont="1" applyFill="1" applyBorder="1" applyAlignment="1">
      <alignment horizontal="right" vertical="center"/>
    </xf>
    <xf numFmtId="0" fontId="15" fillId="4" borderId="2" xfId="0" applyFont="1" applyFill="1" applyBorder="1" applyAlignment="1">
      <alignment vertical="top" wrapText="1"/>
    </xf>
    <xf numFmtId="0" fontId="15" fillId="4" borderId="6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left" vertical="top" wrapText="1"/>
    </xf>
    <xf numFmtId="2" fontId="14" fillId="4" borderId="5" xfId="1" applyNumberFormat="1" applyFont="1" applyFill="1" applyBorder="1" applyAlignment="1">
      <alignment horizontal="right" vertical="center"/>
    </xf>
    <xf numFmtId="2" fontId="0" fillId="4" borderId="2" xfId="0" applyNumberFormat="1" applyFill="1" applyBorder="1" applyAlignment="1">
      <alignment vertical="center"/>
    </xf>
    <xf numFmtId="0" fontId="15" fillId="4" borderId="4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vertical="center" wrapText="1"/>
    </xf>
    <xf numFmtId="2" fontId="6" fillId="4" borderId="2" xfId="1" applyNumberFormat="1" applyFont="1" applyFill="1" applyBorder="1" applyAlignment="1">
      <alignment vertical="center"/>
    </xf>
    <xf numFmtId="0" fontId="15" fillId="4" borderId="5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vertical="top" wrapText="1"/>
    </xf>
    <xf numFmtId="4" fontId="27" fillId="4" borderId="2" xfId="0" applyNumberFormat="1" applyFont="1" applyFill="1" applyBorder="1" applyAlignment="1">
      <alignment horizontal="right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left" vertical="center" wrapText="1"/>
    </xf>
    <xf numFmtId="3" fontId="16" fillId="4" borderId="2" xfId="0" applyNumberFormat="1" applyFont="1" applyFill="1" applyBorder="1" applyAlignment="1">
      <alignment vertical="center" wrapText="1"/>
    </xf>
    <xf numFmtId="0" fontId="16" fillId="4" borderId="2" xfId="2" applyFont="1" applyFill="1" applyBorder="1" applyAlignment="1">
      <alignment vertical="center" wrapText="1"/>
    </xf>
    <xf numFmtId="2" fontId="14" fillId="4" borderId="5" xfId="0" applyNumberFormat="1" applyFont="1" applyFill="1" applyBorder="1" applyAlignment="1">
      <alignment horizontal="right" vertical="center" wrapText="1"/>
    </xf>
    <xf numFmtId="0" fontId="17" fillId="4" borderId="2" xfId="0" applyFont="1" applyFill="1" applyBorder="1" applyAlignment="1">
      <alignment vertical="center" wrapText="1"/>
    </xf>
    <xf numFmtId="0" fontId="16" fillId="4" borderId="4" xfId="0" applyFont="1" applyFill="1" applyBorder="1" applyAlignment="1">
      <alignment horizontal="left" vertical="center" wrapText="1"/>
    </xf>
    <xf numFmtId="3" fontId="16" fillId="4" borderId="4" xfId="0" applyNumberFormat="1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vertical="center" wrapText="1"/>
    </xf>
    <xf numFmtId="2" fontId="14" fillId="4" borderId="7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4" fontId="3" fillId="4" borderId="2" xfId="0" applyNumberFormat="1" applyFont="1" applyFill="1" applyBorder="1" applyAlignment="1">
      <alignment horizontal="right" vertical="center" wrapText="1"/>
    </xf>
    <xf numFmtId="2" fontId="30" fillId="4" borderId="0" xfId="0" applyNumberFormat="1" applyFont="1" applyFill="1" applyAlignment="1">
      <alignment vertical="center"/>
    </xf>
    <xf numFmtId="0" fontId="15" fillId="0" borderId="2" xfId="0" applyFont="1" applyBorder="1" applyAlignment="1">
      <alignment vertical="center"/>
    </xf>
    <xf numFmtId="2" fontId="3" fillId="7" borderId="0" xfId="0" applyNumberFormat="1" applyFont="1" applyFill="1" applyAlignment="1">
      <alignment vertical="center"/>
    </xf>
    <xf numFmtId="2" fontId="0" fillId="7" borderId="0" xfId="0" applyNumberFormat="1" applyFill="1" applyAlignment="1">
      <alignment vertical="center"/>
    </xf>
    <xf numFmtId="4" fontId="2" fillId="4" borderId="2" xfId="0" applyNumberFormat="1" applyFont="1" applyFill="1" applyBorder="1" applyAlignment="1">
      <alignment horizontal="right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left" vertical="center" wrapText="1"/>
    </xf>
    <xf numFmtId="0" fontId="22" fillId="6" borderId="4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6" fillId="0" borderId="3" xfId="3" applyFont="1" applyBorder="1" applyAlignment="1" applyProtection="1">
      <alignment horizontal="center" vertical="center" wrapText="1"/>
    </xf>
    <xf numFmtId="0" fontId="26" fillId="0" borderId="4" xfId="3" applyFont="1" applyBorder="1" applyAlignment="1" applyProtection="1">
      <alignment horizontal="center" vertical="center" wrapText="1"/>
    </xf>
    <xf numFmtId="0" fontId="26" fillId="0" borderId="8" xfId="3" applyFont="1" applyBorder="1" applyAlignment="1" applyProtection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0"/>
  <sheetViews>
    <sheetView tabSelected="1" zoomScaleNormal="100" workbookViewId="0">
      <pane xSplit="2" ySplit="1" topLeftCell="C180" activePane="bottomRight" state="frozen"/>
      <selection pane="topRight" activeCell="D1" sqref="D1"/>
      <selection pane="bottomLeft" activeCell="A2" sqref="A2"/>
      <selection pane="bottomRight" activeCell="C184" sqref="C184"/>
    </sheetView>
  </sheetViews>
  <sheetFormatPr baseColWidth="10" defaultRowHeight="15" x14ac:dyDescent="0.25"/>
  <cols>
    <col min="1" max="1" width="13" customWidth="1"/>
    <col min="2" max="2" width="25" style="31" customWidth="1"/>
    <col min="3" max="3" width="22" customWidth="1"/>
    <col min="4" max="4" width="17" customWidth="1"/>
    <col min="5" max="5" width="15.28515625" customWidth="1"/>
    <col min="6" max="6" width="15.85546875" customWidth="1"/>
    <col min="7" max="7" width="15.140625" customWidth="1"/>
    <col min="8" max="9" width="14.85546875" customWidth="1"/>
    <col min="10" max="10" width="13.5703125" customWidth="1"/>
    <col min="11" max="11" width="15.28515625" customWidth="1"/>
    <col min="12" max="12" width="14.28515625" customWidth="1"/>
    <col min="13" max="13" width="11.42578125" style="17" customWidth="1"/>
    <col min="14" max="14" width="10.140625" style="17" customWidth="1"/>
    <col min="15" max="15" width="7.5703125" style="17" customWidth="1"/>
    <col min="16" max="16" width="7.140625" style="17" customWidth="1"/>
    <col min="17" max="36" width="11.42578125" style="17" customWidth="1"/>
    <col min="256" max="256" width="6.28515625" customWidth="1"/>
    <col min="257" max="257" width="32.28515625" customWidth="1"/>
    <col min="258" max="258" width="18" customWidth="1"/>
    <col min="259" max="259" width="22" customWidth="1"/>
    <col min="260" max="260" width="17" customWidth="1"/>
    <col min="261" max="261" width="15.28515625" customWidth="1"/>
    <col min="262" max="262" width="15.85546875" customWidth="1"/>
    <col min="263" max="263" width="15.140625" customWidth="1"/>
    <col min="264" max="265" width="14.85546875" customWidth="1"/>
    <col min="266" max="266" width="13.5703125" customWidth="1"/>
    <col min="267" max="267" width="15.28515625" customWidth="1"/>
    <col min="268" max="268" width="14.28515625" customWidth="1"/>
    <col min="269" max="269" width="0" hidden="1" customWidth="1"/>
    <col min="270" max="270" width="10.140625" customWidth="1"/>
    <col min="271" max="271" width="7.5703125" customWidth="1"/>
    <col min="272" max="272" width="7.140625" customWidth="1"/>
    <col min="273" max="292" width="11.42578125" customWidth="1"/>
    <col min="512" max="512" width="6.28515625" customWidth="1"/>
    <col min="513" max="513" width="32.28515625" customWidth="1"/>
    <col min="514" max="514" width="18" customWidth="1"/>
    <col min="515" max="515" width="22" customWidth="1"/>
    <col min="516" max="516" width="17" customWidth="1"/>
    <col min="517" max="517" width="15.28515625" customWidth="1"/>
    <col min="518" max="518" width="15.85546875" customWidth="1"/>
    <col min="519" max="519" width="15.140625" customWidth="1"/>
    <col min="520" max="521" width="14.85546875" customWidth="1"/>
    <col min="522" max="522" width="13.5703125" customWidth="1"/>
    <col min="523" max="523" width="15.28515625" customWidth="1"/>
    <col min="524" max="524" width="14.28515625" customWidth="1"/>
    <col min="525" max="525" width="0" hidden="1" customWidth="1"/>
    <col min="526" max="526" width="10.140625" customWidth="1"/>
    <col min="527" max="527" width="7.5703125" customWidth="1"/>
    <col min="528" max="528" width="7.140625" customWidth="1"/>
    <col min="529" max="548" width="11.42578125" customWidth="1"/>
    <col min="768" max="768" width="6.28515625" customWidth="1"/>
    <col min="769" max="769" width="32.28515625" customWidth="1"/>
    <col min="770" max="770" width="18" customWidth="1"/>
    <col min="771" max="771" width="22" customWidth="1"/>
    <col min="772" max="772" width="17" customWidth="1"/>
    <col min="773" max="773" width="15.28515625" customWidth="1"/>
    <col min="774" max="774" width="15.85546875" customWidth="1"/>
    <col min="775" max="775" width="15.140625" customWidth="1"/>
    <col min="776" max="777" width="14.85546875" customWidth="1"/>
    <col min="778" max="778" width="13.5703125" customWidth="1"/>
    <col min="779" max="779" width="15.28515625" customWidth="1"/>
    <col min="780" max="780" width="14.28515625" customWidth="1"/>
    <col min="781" max="781" width="0" hidden="1" customWidth="1"/>
    <col min="782" max="782" width="10.140625" customWidth="1"/>
    <col min="783" max="783" width="7.5703125" customWidth="1"/>
    <col min="784" max="784" width="7.140625" customWidth="1"/>
    <col min="785" max="804" width="11.42578125" customWidth="1"/>
    <col min="1024" max="1024" width="6.28515625" customWidth="1"/>
    <col min="1025" max="1025" width="32.28515625" customWidth="1"/>
    <col min="1026" max="1026" width="18" customWidth="1"/>
    <col min="1027" max="1027" width="22" customWidth="1"/>
    <col min="1028" max="1028" width="17" customWidth="1"/>
    <col min="1029" max="1029" width="15.28515625" customWidth="1"/>
    <col min="1030" max="1030" width="15.85546875" customWidth="1"/>
    <col min="1031" max="1031" width="15.140625" customWidth="1"/>
    <col min="1032" max="1033" width="14.85546875" customWidth="1"/>
    <col min="1034" max="1034" width="13.5703125" customWidth="1"/>
    <col min="1035" max="1035" width="15.28515625" customWidth="1"/>
    <col min="1036" max="1036" width="14.28515625" customWidth="1"/>
    <col min="1037" max="1037" width="0" hidden="1" customWidth="1"/>
    <col min="1038" max="1038" width="10.140625" customWidth="1"/>
    <col min="1039" max="1039" width="7.5703125" customWidth="1"/>
    <col min="1040" max="1040" width="7.140625" customWidth="1"/>
    <col min="1041" max="1060" width="11.42578125" customWidth="1"/>
    <col min="1280" max="1280" width="6.28515625" customWidth="1"/>
    <col min="1281" max="1281" width="32.28515625" customWidth="1"/>
    <col min="1282" max="1282" width="18" customWidth="1"/>
    <col min="1283" max="1283" width="22" customWidth="1"/>
    <col min="1284" max="1284" width="17" customWidth="1"/>
    <col min="1285" max="1285" width="15.28515625" customWidth="1"/>
    <col min="1286" max="1286" width="15.85546875" customWidth="1"/>
    <col min="1287" max="1287" width="15.140625" customWidth="1"/>
    <col min="1288" max="1289" width="14.85546875" customWidth="1"/>
    <col min="1290" max="1290" width="13.5703125" customWidth="1"/>
    <col min="1291" max="1291" width="15.28515625" customWidth="1"/>
    <col min="1292" max="1292" width="14.28515625" customWidth="1"/>
    <col min="1293" max="1293" width="0" hidden="1" customWidth="1"/>
    <col min="1294" max="1294" width="10.140625" customWidth="1"/>
    <col min="1295" max="1295" width="7.5703125" customWidth="1"/>
    <col min="1296" max="1296" width="7.140625" customWidth="1"/>
    <col min="1297" max="1316" width="11.42578125" customWidth="1"/>
    <col min="1536" max="1536" width="6.28515625" customWidth="1"/>
    <col min="1537" max="1537" width="32.28515625" customWidth="1"/>
    <col min="1538" max="1538" width="18" customWidth="1"/>
    <col min="1539" max="1539" width="22" customWidth="1"/>
    <col min="1540" max="1540" width="17" customWidth="1"/>
    <col min="1541" max="1541" width="15.28515625" customWidth="1"/>
    <col min="1542" max="1542" width="15.85546875" customWidth="1"/>
    <col min="1543" max="1543" width="15.140625" customWidth="1"/>
    <col min="1544" max="1545" width="14.85546875" customWidth="1"/>
    <col min="1546" max="1546" width="13.5703125" customWidth="1"/>
    <col min="1547" max="1547" width="15.28515625" customWidth="1"/>
    <col min="1548" max="1548" width="14.28515625" customWidth="1"/>
    <col min="1549" max="1549" width="0" hidden="1" customWidth="1"/>
    <col min="1550" max="1550" width="10.140625" customWidth="1"/>
    <col min="1551" max="1551" width="7.5703125" customWidth="1"/>
    <col min="1552" max="1552" width="7.140625" customWidth="1"/>
    <col min="1553" max="1572" width="11.42578125" customWidth="1"/>
    <col min="1792" max="1792" width="6.28515625" customWidth="1"/>
    <col min="1793" max="1793" width="32.28515625" customWidth="1"/>
    <col min="1794" max="1794" width="18" customWidth="1"/>
    <col min="1795" max="1795" width="22" customWidth="1"/>
    <col min="1796" max="1796" width="17" customWidth="1"/>
    <col min="1797" max="1797" width="15.28515625" customWidth="1"/>
    <col min="1798" max="1798" width="15.85546875" customWidth="1"/>
    <col min="1799" max="1799" width="15.140625" customWidth="1"/>
    <col min="1800" max="1801" width="14.85546875" customWidth="1"/>
    <col min="1802" max="1802" width="13.5703125" customWidth="1"/>
    <col min="1803" max="1803" width="15.28515625" customWidth="1"/>
    <col min="1804" max="1804" width="14.28515625" customWidth="1"/>
    <col min="1805" max="1805" width="0" hidden="1" customWidth="1"/>
    <col min="1806" max="1806" width="10.140625" customWidth="1"/>
    <col min="1807" max="1807" width="7.5703125" customWidth="1"/>
    <col min="1808" max="1808" width="7.140625" customWidth="1"/>
    <col min="1809" max="1828" width="11.42578125" customWidth="1"/>
    <col min="2048" max="2048" width="6.28515625" customWidth="1"/>
    <col min="2049" max="2049" width="32.28515625" customWidth="1"/>
    <col min="2050" max="2050" width="18" customWidth="1"/>
    <col min="2051" max="2051" width="22" customWidth="1"/>
    <col min="2052" max="2052" width="17" customWidth="1"/>
    <col min="2053" max="2053" width="15.28515625" customWidth="1"/>
    <col min="2054" max="2054" width="15.85546875" customWidth="1"/>
    <col min="2055" max="2055" width="15.140625" customWidth="1"/>
    <col min="2056" max="2057" width="14.85546875" customWidth="1"/>
    <col min="2058" max="2058" width="13.5703125" customWidth="1"/>
    <col min="2059" max="2059" width="15.28515625" customWidth="1"/>
    <col min="2060" max="2060" width="14.28515625" customWidth="1"/>
    <col min="2061" max="2061" width="0" hidden="1" customWidth="1"/>
    <col min="2062" max="2062" width="10.140625" customWidth="1"/>
    <col min="2063" max="2063" width="7.5703125" customWidth="1"/>
    <col min="2064" max="2064" width="7.140625" customWidth="1"/>
    <col min="2065" max="2084" width="11.42578125" customWidth="1"/>
    <col min="2304" max="2304" width="6.28515625" customWidth="1"/>
    <col min="2305" max="2305" width="32.28515625" customWidth="1"/>
    <col min="2306" max="2306" width="18" customWidth="1"/>
    <col min="2307" max="2307" width="22" customWidth="1"/>
    <col min="2308" max="2308" width="17" customWidth="1"/>
    <col min="2309" max="2309" width="15.28515625" customWidth="1"/>
    <col min="2310" max="2310" width="15.85546875" customWidth="1"/>
    <col min="2311" max="2311" width="15.140625" customWidth="1"/>
    <col min="2312" max="2313" width="14.85546875" customWidth="1"/>
    <col min="2314" max="2314" width="13.5703125" customWidth="1"/>
    <col min="2315" max="2315" width="15.28515625" customWidth="1"/>
    <col min="2316" max="2316" width="14.28515625" customWidth="1"/>
    <col min="2317" max="2317" width="0" hidden="1" customWidth="1"/>
    <col min="2318" max="2318" width="10.140625" customWidth="1"/>
    <col min="2319" max="2319" width="7.5703125" customWidth="1"/>
    <col min="2320" max="2320" width="7.140625" customWidth="1"/>
    <col min="2321" max="2340" width="11.42578125" customWidth="1"/>
    <col min="2560" max="2560" width="6.28515625" customWidth="1"/>
    <col min="2561" max="2561" width="32.28515625" customWidth="1"/>
    <col min="2562" max="2562" width="18" customWidth="1"/>
    <col min="2563" max="2563" width="22" customWidth="1"/>
    <col min="2564" max="2564" width="17" customWidth="1"/>
    <col min="2565" max="2565" width="15.28515625" customWidth="1"/>
    <col min="2566" max="2566" width="15.85546875" customWidth="1"/>
    <col min="2567" max="2567" width="15.140625" customWidth="1"/>
    <col min="2568" max="2569" width="14.85546875" customWidth="1"/>
    <col min="2570" max="2570" width="13.5703125" customWidth="1"/>
    <col min="2571" max="2571" width="15.28515625" customWidth="1"/>
    <col min="2572" max="2572" width="14.28515625" customWidth="1"/>
    <col min="2573" max="2573" width="0" hidden="1" customWidth="1"/>
    <col min="2574" max="2574" width="10.140625" customWidth="1"/>
    <col min="2575" max="2575" width="7.5703125" customWidth="1"/>
    <col min="2576" max="2576" width="7.140625" customWidth="1"/>
    <col min="2577" max="2596" width="11.42578125" customWidth="1"/>
    <col min="2816" max="2816" width="6.28515625" customWidth="1"/>
    <col min="2817" max="2817" width="32.28515625" customWidth="1"/>
    <col min="2818" max="2818" width="18" customWidth="1"/>
    <col min="2819" max="2819" width="22" customWidth="1"/>
    <col min="2820" max="2820" width="17" customWidth="1"/>
    <col min="2821" max="2821" width="15.28515625" customWidth="1"/>
    <col min="2822" max="2822" width="15.85546875" customWidth="1"/>
    <col min="2823" max="2823" width="15.140625" customWidth="1"/>
    <col min="2824" max="2825" width="14.85546875" customWidth="1"/>
    <col min="2826" max="2826" width="13.5703125" customWidth="1"/>
    <col min="2827" max="2827" width="15.28515625" customWidth="1"/>
    <col min="2828" max="2828" width="14.28515625" customWidth="1"/>
    <col min="2829" max="2829" width="0" hidden="1" customWidth="1"/>
    <col min="2830" max="2830" width="10.140625" customWidth="1"/>
    <col min="2831" max="2831" width="7.5703125" customWidth="1"/>
    <col min="2832" max="2832" width="7.140625" customWidth="1"/>
    <col min="2833" max="2852" width="11.42578125" customWidth="1"/>
    <col min="3072" max="3072" width="6.28515625" customWidth="1"/>
    <col min="3073" max="3073" width="32.28515625" customWidth="1"/>
    <col min="3074" max="3074" width="18" customWidth="1"/>
    <col min="3075" max="3075" width="22" customWidth="1"/>
    <col min="3076" max="3076" width="17" customWidth="1"/>
    <col min="3077" max="3077" width="15.28515625" customWidth="1"/>
    <col min="3078" max="3078" width="15.85546875" customWidth="1"/>
    <col min="3079" max="3079" width="15.140625" customWidth="1"/>
    <col min="3080" max="3081" width="14.85546875" customWidth="1"/>
    <col min="3082" max="3082" width="13.5703125" customWidth="1"/>
    <col min="3083" max="3083" width="15.28515625" customWidth="1"/>
    <col min="3084" max="3084" width="14.28515625" customWidth="1"/>
    <col min="3085" max="3085" width="0" hidden="1" customWidth="1"/>
    <col min="3086" max="3086" width="10.140625" customWidth="1"/>
    <col min="3087" max="3087" width="7.5703125" customWidth="1"/>
    <col min="3088" max="3088" width="7.140625" customWidth="1"/>
    <col min="3089" max="3108" width="11.42578125" customWidth="1"/>
    <col min="3328" max="3328" width="6.28515625" customWidth="1"/>
    <col min="3329" max="3329" width="32.28515625" customWidth="1"/>
    <col min="3330" max="3330" width="18" customWidth="1"/>
    <col min="3331" max="3331" width="22" customWidth="1"/>
    <col min="3332" max="3332" width="17" customWidth="1"/>
    <col min="3333" max="3333" width="15.28515625" customWidth="1"/>
    <col min="3334" max="3334" width="15.85546875" customWidth="1"/>
    <col min="3335" max="3335" width="15.140625" customWidth="1"/>
    <col min="3336" max="3337" width="14.85546875" customWidth="1"/>
    <col min="3338" max="3338" width="13.5703125" customWidth="1"/>
    <col min="3339" max="3339" width="15.28515625" customWidth="1"/>
    <col min="3340" max="3340" width="14.28515625" customWidth="1"/>
    <col min="3341" max="3341" width="0" hidden="1" customWidth="1"/>
    <col min="3342" max="3342" width="10.140625" customWidth="1"/>
    <col min="3343" max="3343" width="7.5703125" customWidth="1"/>
    <col min="3344" max="3344" width="7.140625" customWidth="1"/>
    <col min="3345" max="3364" width="11.42578125" customWidth="1"/>
    <col min="3584" max="3584" width="6.28515625" customWidth="1"/>
    <col min="3585" max="3585" width="32.28515625" customWidth="1"/>
    <col min="3586" max="3586" width="18" customWidth="1"/>
    <col min="3587" max="3587" width="22" customWidth="1"/>
    <col min="3588" max="3588" width="17" customWidth="1"/>
    <col min="3589" max="3589" width="15.28515625" customWidth="1"/>
    <col min="3590" max="3590" width="15.85546875" customWidth="1"/>
    <col min="3591" max="3591" width="15.140625" customWidth="1"/>
    <col min="3592" max="3593" width="14.85546875" customWidth="1"/>
    <col min="3594" max="3594" width="13.5703125" customWidth="1"/>
    <col min="3595" max="3595" width="15.28515625" customWidth="1"/>
    <col min="3596" max="3596" width="14.28515625" customWidth="1"/>
    <col min="3597" max="3597" width="0" hidden="1" customWidth="1"/>
    <col min="3598" max="3598" width="10.140625" customWidth="1"/>
    <col min="3599" max="3599" width="7.5703125" customWidth="1"/>
    <col min="3600" max="3600" width="7.140625" customWidth="1"/>
    <col min="3601" max="3620" width="11.42578125" customWidth="1"/>
    <col min="3840" max="3840" width="6.28515625" customWidth="1"/>
    <col min="3841" max="3841" width="32.28515625" customWidth="1"/>
    <col min="3842" max="3842" width="18" customWidth="1"/>
    <col min="3843" max="3843" width="22" customWidth="1"/>
    <col min="3844" max="3844" width="17" customWidth="1"/>
    <col min="3845" max="3845" width="15.28515625" customWidth="1"/>
    <col min="3846" max="3846" width="15.85546875" customWidth="1"/>
    <col min="3847" max="3847" width="15.140625" customWidth="1"/>
    <col min="3848" max="3849" width="14.85546875" customWidth="1"/>
    <col min="3850" max="3850" width="13.5703125" customWidth="1"/>
    <col min="3851" max="3851" width="15.28515625" customWidth="1"/>
    <col min="3852" max="3852" width="14.28515625" customWidth="1"/>
    <col min="3853" max="3853" width="0" hidden="1" customWidth="1"/>
    <col min="3854" max="3854" width="10.140625" customWidth="1"/>
    <col min="3855" max="3855" width="7.5703125" customWidth="1"/>
    <col min="3856" max="3856" width="7.140625" customWidth="1"/>
    <col min="3857" max="3876" width="11.42578125" customWidth="1"/>
    <col min="4096" max="4096" width="6.28515625" customWidth="1"/>
    <col min="4097" max="4097" width="32.28515625" customWidth="1"/>
    <col min="4098" max="4098" width="18" customWidth="1"/>
    <col min="4099" max="4099" width="22" customWidth="1"/>
    <col min="4100" max="4100" width="17" customWidth="1"/>
    <col min="4101" max="4101" width="15.28515625" customWidth="1"/>
    <col min="4102" max="4102" width="15.85546875" customWidth="1"/>
    <col min="4103" max="4103" width="15.140625" customWidth="1"/>
    <col min="4104" max="4105" width="14.85546875" customWidth="1"/>
    <col min="4106" max="4106" width="13.5703125" customWidth="1"/>
    <col min="4107" max="4107" width="15.28515625" customWidth="1"/>
    <col min="4108" max="4108" width="14.28515625" customWidth="1"/>
    <col min="4109" max="4109" width="0" hidden="1" customWidth="1"/>
    <col min="4110" max="4110" width="10.140625" customWidth="1"/>
    <col min="4111" max="4111" width="7.5703125" customWidth="1"/>
    <col min="4112" max="4112" width="7.140625" customWidth="1"/>
    <col min="4113" max="4132" width="11.42578125" customWidth="1"/>
    <col min="4352" max="4352" width="6.28515625" customWidth="1"/>
    <col min="4353" max="4353" width="32.28515625" customWidth="1"/>
    <col min="4354" max="4354" width="18" customWidth="1"/>
    <col min="4355" max="4355" width="22" customWidth="1"/>
    <col min="4356" max="4356" width="17" customWidth="1"/>
    <col min="4357" max="4357" width="15.28515625" customWidth="1"/>
    <col min="4358" max="4358" width="15.85546875" customWidth="1"/>
    <col min="4359" max="4359" width="15.140625" customWidth="1"/>
    <col min="4360" max="4361" width="14.85546875" customWidth="1"/>
    <col min="4362" max="4362" width="13.5703125" customWidth="1"/>
    <col min="4363" max="4363" width="15.28515625" customWidth="1"/>
    <col min="4364" max="4364" width="14.28515625" customWidth="1"/>
    <col min="4365" max="4365" width="0" hidden="1" customWidth="1"/>
    <col min="4366" max="4366" width="10.140625" customWidth="1"/>
    <col min="4367" max="4367" width="7.5703125" customWidth="1"/>
    <col min="4368" max="4368" width="7.140625" customWidth="1"/>
    <col min="4369" max="4388" width="11.42578125" customWidth="1"/>
    <col min="4608" max="4608" width="6.28515625" customWidth="1"/>
    <col min="4609" max="4609" width="32.28515625" customWidth="1"/>
    <col min="4610" max="4610" width="18" customWidth="1"/>
    <col min="4611" max="4611" width="22" customWidth="1"/>
    <col min="4612" max="4612" width="17" customWidth="1"/>
    <col min="4613" max="4613" width="15.28515625" customWidth="1"/>
    <col min="4614" max="4614" width="15.85546875" customWidth="1"/>
    <col min="4615" max="4615" width="15.140625" customWidth="1"/>
    <col min="4616" max="4617" width="14.85546875" customWidth="1"/>
    <col min="4618" max="4618" width="13.5703125" customWidth="1"/>
    <col min="4619" max="4619" width="15.28515625" customWidth="1"/>
    <col min="4620" max="4620" width="14.28515625" customWidth="1"/>
    <col min="4621" max="4621" width="0" hidden="1" customWidth="1"/>
    <col min="4622" max="4622" width="10.140625" customWidth="1"/>
    <col min="4623" max="4623" width="7.5703125" customWidth="1"/>
    <col min="4624" max="4624" width="7.140625" customWidth="1"/>
    <col min="4625" max="4644" width="11.42578125" customWidth="1"/>
    <col min="4864" max="4864" width="6.28515625" customWidth="1"/>
    <col min="4865" max="4865" width="32.28515625" customWidth="1"/>
    <col min="4866" max="4866" width="18" customWidth="1"/>
    <col min="4867" max="4867" width="22" customWidth="1"/>
    <col min="4868" max="4868" width="17" customWidth="1"/>
    <col min="4869" max="4869" width="15.28515625" customWidth="1"/>
    <col min="4870" max="4870" width="15.85546875" customWidth="1"/>
    <col min="4871" max="4871" width="15.140625" customWidth="1"/>
    <col min="4872" max="4873" width="14.85546875" customWidth="1"/>
    <col min="4874" max="4874" width="13.5703125" customWidth="1"/>
    <col min="4875" max="4875" width="15.28515625" customWidth="1"/>
    <col min="4876" max="4876" width="14.28515625" customWidth="1"/>
    <col min="4877" max="4877" width="0" hidden="1" customWidth="1"/>
    <col min="4878" max="4878" width="10.140625" customWidth="1"/>
    <col min="4879" max="4879" width="7.5703125" customWidth="1"/>
    <col min="4880" max="4880" width="7.140625" customWidth="1"/>
    <col min="4881" max="4900" width="11.42578125" customWidth="1"/>
    <col min="5120" max="5120" width="6.28515625" customWidth="1"/>
    <col min="5121" max="5121" width="32.28515625" customWidth="1"/>
    <col min="5122" max="5122" width="18" customWidth="1"/>
    <col min="5123" max="5123" width="22" customWidth="1"/>
    <col min="5124" max="5124" width="17" customWidth="1"/>
    <col min="5125" max="5125" width="15.28515625" customWidth="1"/>
    <col min="5126" max="5126" width="15.85546875" customWidth="1"/>
    <col min="5127" max="5127" width="15.140625" customWidth="1"/>
    <col min="5128" max="5129" width="14.85546875" customWidth="1"/>
    <col min="5130" max="5130" width="13.5703125" customWidth="1"/>
    <col min="5131" max="5131" width="15.28515625" customWidth="1"/>
    <col min="5132" max="5132" width="14.28515625" customWidth="1"/>
    <col min="5133" max="5133" width="0" hidden="1" customWidth="1"/>
    <col min="5134" max="5134" width="10.140625" customWidth="1"/>
    <col min="5135" max="5135" width="7.5703125" customWidth="1"/>
    <col min="5136" max="5136" width="7.140625" customWidth="1"/>
    <col min="5137" max="5156" width="11.42578125" customWidth="1"/>
    <col min="5376" max="5376" width="6.28515625" customWidth="1"/>
    <col min="5377" max="5377" width="32.28515625" customWidth="1"/>
    <col min="5378" max="5378" width="18" customWidth="1"/>
    <col min="5379" max="5379" width="22" customWidth="1"/>
    <col min="5380" max="5380" width="17" customWidth="1"/>
    <col min="5381" max="5381" width="15.28515625" customWidth="1"/>
    <col min="5382" max="5382" width="15.85546875" customWidth="1"/>
    <col min="5383" max="5383" width="15.140625" customWidth="1"/>
    <col min="5384" max="5385" width="14.85546875" customWidth="1"/>
    <col min="5386" max="5386" width="13.5703125" customWidth="1"/>
    <col min="5387" max="5387" width="15.28515625" customWidth="1"/>
    <col min="5388" max="5388" width="14.28515625" customWidth="1"/>
    <col min="5389" max="5389" width="0" hidden="1" customWidth="1"/>
    <col min="5390" max="5390" width="10.140625" customWidth="1"/>
    <col min="5391" max="5391" width="7.5703125" customWidth="1"/>
    <col min="5392" max="5392" width="7.140625" customWidth="1"/>
    <col min="5393" max="5412" width="11.42578125" customWidth="1"/>
    <col min="5632" max="5632" width="6.28515625" customWidth="1"/>
    <col min="5633" max="5633" width="32.28515625" customWidth="1"/>
    <col min="5634" max="5634" width="18" customWidth="1"/>
    <col min="5635" max="5635" width="22" customWidth="1"/>
    <col min="5636" max="5636" width="17" customWidth="1"/>
    <col min="5637" max="5637" width="15.28515625" customWidth="1"/>
    <col min="5638" max="5638" width="15.85546875" customWidth="1"/>
    <col min="5639" max="5639" width="15.140625" customWidth="1"/>
    <col min="5640" max="5641" width="14.85546875" customWidth="1"/>
    <col min="5642" max="5642" width="13.5703125" customWidth="1"/>
    <col min="5643" max="5643" width="15.28515625" customWidth="1"/>
    <col min="5644" max="5644" width="14.28515625" customWidth="1"/>
    <col min="5645" max="5645" width="0" hidden="1" customWidth="1"/>
    <col min="5646" max="5646" width="10.140625" customWidth="1"/>
    <col min="5647" max="5647" width="7.5703125" customWidth="1"/>
    <col min="5648" max="5648" width="7.140625" customWidth="1"/>
    <col min="5649" max="5668" width="11.42578125" customWidth="1"/>
    <col min="5888" max="5888" width="6.28515625" customWidth="1"/>
    <col min="5889" max="5889" width="32.28515625" customWidth="1"/>
    <col min="5890" max="5890" width="18" customWidth="1"/>
    <col min="5891" max="5891" width="22" customWidth="1"/>
    <col min="5892" max="5892" width="17" customWidth="1"/>
    <col min="5893" max="5893" width="15.28515625" customWidth="1"/>
    <col min="5894" max="5894" width="15.85546875" customWidth="1"/>
    <col min="5895" max="5895" width="15.140625" customWidth="1"/>
    <col min="5896" max="5897" width="14.85546875" customWidth="1"/>
    <col min="5898" max="5898" width="13.5703125" customWidth="1"/>
    <col min="5899" max="5899" width="15.28515625" customWidth="1"/>
    <col min="5900" max="5900" width="14.28515625" customWidth="1"/>
    <col min="5901" max="5901" width="0" hidden="1" customWidth="1"/>
    <col min="5902" max="5902" width="10.140625" customWidth="1"/>
    <col min="5903" max="5903" width="7.5703125" customWidth="1"/>
    <col min="5904" max="5904" width="7.140625" customWidth="1"/>
    <col min="5905" max="5924" width="11.42578125" customWidth="1"/>
    <col min="6144" max="6144" width="6.28515625" customWidth="1"/>
    <col min="6145" max="6145" width="32.28515625" customWidth="1"/>
    <col min="6146" max="6146" width="18" customWidth="1"/>
    <col min="6147" max="6147" width="22" customWidth="1"/>
    <col min="6148" max="6148" width="17" customWidth="1"/>
    <col min="6149" max="6149" width="15.28515625" customWidth="1"/>
    <col min="6150" max="6150" width="15.85546875" customWidth="1"/>
    <col min="6151" max="6151" width="15.140625" customWidth="1"/>
    <col min="6152" max="6153" width="14.85546875" customWidth="1"/>
    <col min="6154" max="6154" width="13.5703125" customWidth="1"/>
    <col min="6155" max="6155" width="15.28515625" customWidth="1"/>
    <col min="6156" max="6156" width="14.28515625" customWidth="1"/>
    <col min="6157" max="6157" width="0" hidden="1" customWidth="1"/>
    <col min="6158" max="6158" width="10.140625" customWidth="1"/>
    <col min="6159" max="6159" width="7.5703125" customWidth="1"/>
    <col min="6160" max="6160" width="7.140625" customWidth="1"/>
    <col min="6161" max="6180" width="11.42578125" customWidth="1"/>
    <col min="6400" max="6400" width="6.28515625" customWidth="1"/>
    <col min="6401" max="6401" width="32.28515625" customWidth="1"/>
    <col min="6402" max="6402" width="18" customWidth="1"/>
    <col min="6403" max="6403" width="22" customWidth="1"/>
    <col min="6404" max="6404" width="17" customWidth="1"/>
    <col min="6405" max="6405" width="15.28515625" customWidth="1"/>
    <col min="6406" max="6406" width="15.85546875" customWidth="1"/>
    <col min="6407" max="6407" width="15.140625" customWidth="1"/>
    <col min="6408" max="6409" width="14.85546875" customWidth="1"/>
    <col min="6410" max="6410" width="13.5703125" customWidth="1"/>
    <col min="6411" max="6411" width="15.28515625" customWidth="1"/>
    <col min="6412" max="6412" width="14.28515625" customWidth="1"/>
    <col min="6413" max="6413" width="0" hidden="1" customWidth="1"/>
    <col min="6414" max="6414" width="10.140625" customWidth="1"/>
    <col min="6415" max="6415" width="7.5703125" customWidth="1"/>
    <col min="6416" max="6416" width="7.140625" customWidth="1"/>
    <col min="6417" max="6436" width="11.42578125" customWidth="1"/>
    <col min="6656" max="6656" width="6.28515625" customWidth="1"/>
    <col min="6657" max="6657" width="32.28515625" customWidth="1"/>
    <col min="6658" max="6658" width="18" customWidth="1"/>
    <col min="6659" max="6659" width="22" customWidth="1"/>
    <col min="6660" max="6660" width="17" customWidth="1"/>
    <col min="6661" max="6661" width="15.28515625" customWidth="1"/>
    <col min="6662" max="6662" width="15.85546875" customWidth="1"/>
    <col min="6663" max="6663" width="15.140625" customWidth="1"/>
    <col min="6664" max="6665" width="14.85546875" customWidth="1"/>
    <col min="6666" max="6666" width="13.5703125" customWidth="1"/>
    <col min="6667" max="6667" width="15.28515625" customWidth="1"/>
    <col min="6668" max="6668" width="14.28515625" customWidth="1"/>
    <col min="6669" max="6669" width="0" hidden="1" customWidth="1"/>
    <col min="6670" max="6670" width="10.140625" customWidth="1"/>
    <col min="6671" max="6671" width="7.5703125" customWidth="1"/>
    <col min="6672" max="6672" width="7.140625" customWidth="1"/>
    <col min="6673" max="6692" width="11.42578125" customWidth="1"/>
    <col min="6912" max="6912" width="6.28515625" customWidth="1"/>
    <col min="6913" max="6913" width="32.28515625" customWidth="1"/>
    <col min="6914" max="6914" width="18" customWidth="1"/>
    <col min="6915" max="6915" width="22" customWidth="1"/>
    <col min="6916" max="6916" width="17" customWidth="1"/>
    <col min="6917" max="6917" width="15.28515625" customWidth="1"/>
    <col min="6918" max="6918" width="15.85546875" customWidth="1"/>
    <col min="6919" max="6919" width="15.140625" customWidth="1"/>
    <col min="6920" max="6921" width="14.85546875" customWidth="1"/>
    <col min="6922" max="6922" width="13.5703125" customWidth="1"/>
    <col min="6923" max="6923" width="15.28515625" customWidth="1"/>
    <col min="6924" max="6924" width="14.28515625" customWidth="1"/>
    <col min="6925" max="6925" width="0" hidden="1" customWidth="1"/>
    <col min="6926" max="6926" width="10.140625" customWidth="1"/>
    <col min="6927" max="6927" width="7.5703125" customWidth="1"/>
    <col min="6928" max="6928" width="7.140625" customWidth="1"/>
    <col min="6929" max="6948" width="11.42578125" customWidth="1"/>
    <col min="7168" max="7168" width="6.28515625" customWidth="1"/>
    <col min="7169" max="7169" width="32.28515625" customWidth="1"/>
    <col min="7170" max="7170" width="18" customWidth="1"/>
    <col min="7171" max="7171" width="22" customWidth="1"/>
    <col min="7172" max="7172" width="17" customWidth="1"/>
    <col min="7173" max="7173" width="15.28515625" customWidth="1"/>
    <col min="7174" max="7174" width="15.85546875" customWidth="1"/>
    <col min="7175" max="7175" width="15.140625" customWidth="1"/>
    <col min="7176" max="7177" width="14.85546875" customWidth="1"/>
    <col min="7178" max="7178" width="13.5703125" customWidth="1"/>
    <col min="7179" max="7179" width="15.28515625" customWidth="1"/>
    <col min="7180" max="7180" width="14.28515625" customWidth="1"/>
    <col min="7181" max="7181" width="0" hidden="1" customWidth="1"/>
    <col min="7182" max="7182" width="10.140625" customWidth="1"/>
    <col min="7183" max="7183" width="7.5703125" customWidth="1"/>
    <col min="7184" max="7184" width="7.140625" customWidth="1"/>
    <col min="7185" max="7204" width="11.42578125" customWidth="1"/>
    <col min="7424" max="7424" width="6.28515625" customWidth="1"/>
    <col min="7425" max="7425" width="32.28515625" customWidth="1"/>
    <col min="7426" max="7426" width="18" customWidth="1"/>
    <col min="7427" max="7427" width="22" customWidth="1"/>
    <col min="7428" max="7428" width="17" customWidth="1"/>
    <col min="7429" max="7429" width="15.28515625" customWidth="1"/>
    <col min="7430" max="7430" width="15.85546875" customWidth="1"/>
    <col min="7431" max="7431" width="15.140625" customWidth="1"/>
    <col min="7432" max="7433" width="14.85546875" customWidth="1"/>
    <col min="7434" max="7434" width="13.5703125" customWidth="1"/>
    <col min="7435" max="7435" width="15.28515625" customWidth="1"/>
    <col min="7436" max="7436" width="14.28515625" customWidth="1"/>
    <col min="7437" max="7437" width="0" hidden="1" customWidth="1"/>
    <col min="7438" max="7438" width="10.140625" customWidth="1"/>
    <col min="7439" max="7439" width="7.5703125" customWidth="1"/>
    <col min="7440" max="7440" width="7.140625" customWidth="1"/>
    <col min="7441" max="7460" width="11.42578125" customWidth="1"/>
    <col min="7680" max="7680" width="6.28515625" customWidth="1"/>
    <col min="7681" max="7681" width="32.28515625" customWidth="1"/>
    <col min="7682" max="7682" width="18" customWidth="1"/>
    <col min="7683" max="7683" width="22" customWidth="1"/>
    <col min="7684" max="7684" width="17" customWidth="1"/>
    <col min="7685" max="7685" width="15.28515625" customWidth="1"/>
    <col min="7686" max="7686" width="15.85546875" customWidth="1"/>
    <col min="7687" max="7687" width="15.140625" customWidth="1"/>
    <col min="7688" max="7689" width="14.85546875" customWidth="1"/>
    <col min="7690" max="7690" width="13.5703125" customWidth="1"/>
    <col min="7691" max="7691" width="15.28515625" customWidth="1"/>
    <col min="7692" max="7692" width="14.28515625" customWidth="1"/>
    <col min="7693" max="7693" width="0" hidden="1" customWidth="1"/>
    <col min="7694" max="7694" width="10.140625" customWidth="1"/>
    <col min="7695" max="7695" width="7.5703125" customWidth="1"/>
    <col min="7696" max="7696" width="7.140625" customWidth="1"/>
    <col min="7697" max="7716" width="11.42578125" customWidth="1"/>
    <col min="7936" max="7936" width="6.28515625" customWidth="1"/>
    <col min="7937" max="7937" width="32.28515625" customWidth="1"/>
    <col min="7938" max="7938" width="18" customWidth="1"/>
    <col min="7939" max="7939" width="22" customWidth="1"/>
    <col min="7940" max="7940" width="17" customWidth="1"/>
    <col min="7941" max="7941" width="15.28515625" customWidth="1"/>
    <col min="7942" max="7942" width="15.85546875" customWidth="1"/>
    <col min="7943" max="7943" width="15.140625" customWidth="1"/>
    <col min="7944" max="7945" width="14.85546875" customWidth="1"/>
    <col min="7946" max="7946" width="13.5703125" customWidth="1"/>
    <col min="7947" max="7947" width="15.28515625" customWidth="1"/>
    <col min="7948" max="7948" width="14.28515625" customWidth="1"/>
    <col min="7949" max="7949" width="0" hidden="1" customWidth="1"/>
    <col min="7950" max="7950" width="10.140625" customWidth="1"/>
    <col min="7951" max="7951" width="7.5703125" customWidth="1"/>
    <col min="7952" max="7952" width="7.140625" customWidth="1"/>
    <col min="7953" max="7972" width="11.42578125" customWidth="1"/>
    <col min="8192" max="8192" width="6.28515625" customWidth="1"/>
    <col min="8193" max="8193" width="32.28515625" customWidth="1"/>
    <col min="8194" max="8194" width="18" customWidth="1"/>
    <col min="8195" max="8195" width="22" customWidth="1"/>
    <col min="8196" max="8196" width="17" customWidth="1"/>
    <col min="8197" max="8197" width="15.28515625" customWidth="1"/>
    <col min="8198" max="8198" width="15.85546875" customWidth="1"/>
    <col min="8199" max="8199" width="15.140625" customWidth="1"/>
    <col min="8200" max="8201" width="14.85546875" customWidth="1"/>
    <col min="8202" max="8202" width="13.5703125" customWidth="1"/>
    <col min="8203" max="8203" width="15.28515625" customWidth="1"/>
    <col min="8204" max="8204" width="14.28515625" customWidth="1"/>
    <col min="8205" max="8205" width="0" hidden="1" customWidth="1"/>
    <col min="8206" max="8206" width="10.140625" customWidth="1"/>
    <col min="8207" max="8207" width="7.5703125" customWidth="1"/>
    <col min="8208" max="8208" width="7.140625" customWidth="1"/>
    <col min="8209" max="8228" width="11.42578125" customWidth="1"/>
    <col min="8448" max="8448" width="6.28515625" customWidth="1"/>
    <col min="8449" max="8449" width="32.28515625" customWidth="1"/>
    <col min="8450" max="8450" width="18" customWidth="1"/>
    <col min="8451" max="8451" width="22" customWidth="1"/>
    <col min="8452" max="8452" width="17" customWidth="1"/>
    <col min="8453" max="8453" width="15.28515625" customWidth="1"/>
    <col min="8454" max="8454" width="15.85546875" customWidth="1"/>
    <col min="8455" max="8455" width="15.140625" customWidth="1"/>
    <col min="8456" max="8457" width="14.85546875" customWidth="1"/>
    <col min="8458" max="8458" width="13.5703125" customWidth="1"/>
    <col min="8459" max="8459" width="15.28515625" customWidth="1"/>
    <col min="8460" max="8460" width="14.28515625" customWidth="1"/>
    <col min="8461" max="8461" width="0" hidden="1" customWidth="1"/>
    <col min="8462" max="8462" width="10.140625" customWidth="1"/>
    <col min="8463" max="8463" width="7.5703125" customWidth="1"/>
    <col min="8464" max="8464" width="7.140625" customWidth="1"/>
    <col min="8465" max="8484" width="11.42578125" customWidth="1"/>
    <col min="8704" max="8704" width="6.28515625" customWidth="1"/>
    <col min="8705" max="8705" width="32.28515625" customWidth="1"/>
    <col min="8706" max="8706" width="18" customWidth="1"/>
    <col min="8707" max="8707" width="22" customWidth="1"/>
    <col min="8708" max="8708" width="17" customWidth="1"/>
    <col min="8709" max="8709" width="15.28515625" customWidth="1"/>
    <col min="8710" max="8710" width="15.85546875" customWidth="1"/>
    <col min="8711" max="8711" width="15.140625" customWidth="1"/>
    <col min="8712" max="8713" width="14.85546875" customWidth="1"/>
    <col min="8714" max="8714" width="13.5703125" customWidth="1"/>
    <col min="8715" max="8715" width="15.28515625" customWidth="1"/>
    <col min="8716" max="8716" width="14.28515625" customWidth="1"/>
    <col min="8717" max="8717" width="0" hidden="1" customWidth="1"/>
    <col min="8718" max="8718" width="10.140625" customWidth="1"/>
    <col min="8719" max="8719" width="7.5703125" customWidth="1"/>
    <col min="8720" max="8720" width="7.140625" customWidth="1"/>
    <col min="8721" max="8740" width="11.42578125" customWidth="1"/>
    <col min="8960" max="8960" width="6.28515625" customWidth="1"/>
    <col min="8961" max="8961" width="32.28515625" customWidth="1"/>
    <col min="8962" max="8962" width="18" customWidth="1"/>
    <col min="8963" max="8963" width="22" customWidth="1"/>
    <col min="8964" max="8964" width="17" customWidth="1"/>
    <col min="8965" max="8965" width="15.28515625" customWidth="1"/>
    <col min="8966" max="8966" width="15.85546875" customWidth="1"/>
    <col min="8967" max="8967" width="15.140625" customWidth="1"/>
    <col min="8968" max="8969" width="14.85546875" customWidth="1"/>
    <col min="8970" max="8970" width="13.5703125" customWidth="1"/>
    <col min="8971" max="8971" width="15.28515625" customWidth="1"/>
    <col min="8972" max="8972" width="14.28515625" customWidth="1"/>
    <col min="8973" max="8973" width="0" hidden="1" customWidth="1"/>
    <col min="8974" max="8974" width="10.140625" customWidth="1"/>
    <col min="8975" max="8975" width="7.5703125" customWidth="1"/>
    <col min="8976" max="8976" width="7.140625" customWidth="1"/>
    <col min="8977" max="8996" width="11.42578125" customWidth="1"/>
    <col min="9216" max="9216" width="6.28515625" customWidth="1"/>
    <col min="9217" max="9217" width="32.28515625" customWidth="1"/>
    <col min="9218" max="9218" width="18" customWidth="1"/>
    <col min="9219" max="9219" width="22" customWidth="1"/>
    <col min="9220" max="9220" width="17" customWidth="1"/>
    <col min="9221" max="9221" width="15.28515625" customWidth="1"/>
    <col min="9222" max="9222" width="15.85546875" customWidth="1"/>
    <col min="9223" max="9223" width="15.140625" customWidth="1"/>
    <col min="9224" max="9225" width="14.85546875" customWidth="1"/>
    <col min="9226" max="9226" width="13.5703125" customWidth="1"/>
    <col min="9227" max="9227" width="15.28515625" customWidth="1"/>
    <col min="9228" max="9228" width="14.28515625" customWidth="1"/>
    <col min="9229" max="9229" width="0" hidden="1" customWidth="1"/>
    <col min="9230" max="9230" width="10.140625" customWidth="1"/>
    <col min="9231" max="9231" width="7.5703125" customWidth="1"/>
    <col min="9232" max="9232" width="7.140625" customWidth="1"/>
    <col min="9233" max="9252" width="11.42578125" customWidth="1"/>
    <col min="9472" max="9472" width="6.28515625" customWidth="1"/>
    <col min="9473" max="9473" width="32.28515625" customWidth="1"/>
    <col min="9474" max="9474" width="18" customWidth="1"/>
    <col min="9475" max="9475" width="22" customWidth="1"/>
    <col min="9476" max="9476" width="17" customWidth="1"/>
    <col min="9477" max="9477" width="15.28515625" customWidth="1"/>
    <col min="9478" max="9478" width="15.85546875" customWidth="1"/>
    <col min="9479" max="9479" width="15.140625" customWidth="1"/>
    <col min="9480" max="9481" width="14.85546875" customWidth="1"/>
    <col min="9482" max="9482" width="13.5703125" customWidth="1"/>
    <col min="9483" max="9483" width="15.28515625" customWidth="1"/>
    <col min="9484" max="9484" width="14.28515625" customWidth="1"/>
    <col min="9485" max="9485" width="0" hidden="1" customWidth="1"/>
    <col min="9486" max="9486" width="10.140625" customWidth="1"/>
    <col min="9487" max="9487" width="7.5703125" customWidth="1"/>
    <col min="9488" max="9488" width="7.140625" customWidth="1"/>
    <col min="9489" max="9508" width="11.42578125" customWidth="1"/>
    <col min="9728" max="9728" width="6.28515625" customWidth="1"/>
    <col min="9729" max="9729" width="32.28515625" customWidth="1"/>
    <col min="9730" max="9730" width="18" customWidth="1"/>
    <col min="9731" max="9731" width="22" customWidth="1"/>
    <col min="9732" max="9732" width="17" customWidth="1"/>
    <col min="9733" max="9733" width="15.28515625" customWidth="1"/>
    <col min="9734" max="9734" width="15.85546875" customWidth="1"/>
    <col min="9735" max="9735" width="15.140625" customWidth="1"/>
    <col min="9736" max="9737" width="14.85546875" customWidth="1"/>
    <col min="9738" max="9738" width="13.5703125" customWidth="1"/>
    <col min="9739" max="9739" width="15.28515625" customWidth="1"/>
    <col min="9740" max="9740" width="14.28515625" customWidth="1"/>
    <col min="9741" max="9741" width="0" hidden="1" customWidth="1"/>
    <col min="9742" max="9742" width="10.140625" customWidth="1"/>
    <col min="9743" max="9743" width="7.5703125" customWidth="1"/>
    <col min="9744" max="9744" width="7.140625" customWidth="1"/>
    <col min="9745" max="9764" width="11.42578125" customWidth="1"/>
    <col min="9984" max="9984" width="6.28515625" customWidth="1"/>
    <col min="9985" max="9985" width="32.28515625" customWidth="1"/>
    <col min="9986" max="9986" width="18" customWidth="1"/>
    <col min="9987" max="9987" width="22" customWidth="1"/>
    <col min="9988" max="9988" width="17" customWidth="1"/>
    <col min="9989" max="9989" width="15.28515625" customWidth="1"/>
    <col min="9990" max="9990" width="15.85546875" customWidth="1"/>
    <col min="9991" max="9991" width="15.140625" customWidth="1"/>
    <col min="9992" max="9993" width="14.85546875" customWidth="1"/>
    <col min="9994" max="9994" width="13.5703125" customWidth="1"/>
    <col min="9995" max="9995" width="15.28515625" customWidth="1"/>
    <col min="9996" max="9996" width="14.28515625" customWidth="1"/>
    <col min="9997" max="9997" width="0" hidden="1" customWidth="1"/>
    <col min="9998" max="9998" width="10.140625" customWidth="1"/>
    <col min="9999" max="9999" width="7.5703125" customWidth="1"/>
    <col min="10000" max="10000" width="7.140625" customWidth="1"/>
    <col min="10001" max="10020" width="11.42578125" customWidth="1"/>
    <col min="10240" max="10240" width="6.28515625" customWidth="1"/>
    <col min="10241" max="10241" width="32.28515625" customWidth="1"/>
    <col min="10242" max="10242" width="18" customWidth="1"/>
    <col min="10243" max="10243" width="22" customWidth="1"/>
    <col min="10244" max="10244" width="17" customWidth="1"/>
    <col min="10245" max="10245" width="15.28515625" customWidth="1"/>
    <col min="10246" max="10246" width="15.85546875" customWidth="1"/>
    <col min="10247" max="10247" width="15.140625" customWidth="1"/>
    <col min="10248" max="10249" width="14.85546875" customWidth="1"/>
    <col min="10250" max="10250" width="13.5703125" customWidth="1"/>
    <col min="10251" max="10251" width="15.28515625" customWidth="1"/>
    <col min="10252" max="10252" width="14.28515625" customWidth="1"/>
    <col min="10253" max="10253" width="0" hidden="1" customWidth="1"/>
    <col min="10254" max="10254" width="10.140625" customWidth="1"/>
    <col min="10255" max="10255" width="7.5703125" customWidth="1"/>
    <col min="10256" max="10256" width="7.140625" customWidth="1"/>
    <col min="10257" max="10276" width="11.42578125" customWidth="1"/>
    <col min="10496" max="10496" width="6.28515625" customWidth="1"/>
    <col min="10497" max="10497" width="32.28515625" customWidth="1"/>
    <col min="10498" max="10498" width="18" customWidth="1"/>
    <col min="10499" max="10499" width="22" customWidth="1"/>
    <col min="10500" max="10500" width="17" customWidth="1"/>
    <col min="10501" max="10501" width="15.28515625" customWidth="1"/>
    <col min="10502" max="10502" width="15.85546875" customWidth="1"/>
    <col min="10503" max="10503" width="15.140625" customWidth="1"/>
    <col min="10504" max="10505" width="14.85546875" customWidth="1"/>
    <col min="10506" max="10506" width="13.5703125" customWidth="1"/>
    <col min="10507" max="10507" width="15.28515625" customWidth="1"/>
    <col min="10508" max="10508" width="14.28515625" customWidth="1"/>
    <col min="10509" max="10509" width="0" hidden="1" customWidth="1"/>
    <col min="10510" max="10510" width="10.140625" customWidth="1"/>
    <col min="10511" max="10511" width="7.5703125" customWidth="1"/>
    <col min="10512" max="10512" width="7.140625" customWidth="1"/>
    <col min="10513" max="10532" width="11.42578125" customWidth="1"/>
    <col min="10752" max="10752" width="6.28515625" customWidth="1"/>
    <col min="10753" max="10753" width="32.28515625" customWidth="1"/>
    <col min="10754" max="10754" width="18" customWidth="1"/>
    <col min="10755" max="10755" width="22" customWidth="1"/>
    <col min="10756" max="10756" width="17" customWidth="1"/>
    <col min="10757" max="10757" width="15.28515625" customWidth="1"/>
    <col min="10758" max="10758" width="15.85546875" customWidth="1"/>
    <col min="10759" max="10759" width="15.140625" customWidth="1"/>
    <col min="10760" max="10761" width="14.85546875" customWidth="1"/>
    <col min="10762" max="10762" width="13.5703125" customWidth="1"/>
    <col min="10763" max="10763" width="15.28515625" customWidth="1"/>
    <col min="10764" max="10764" width="14.28515625" customWidth="1"/>
    <col min="10765" max="10765" width="0" hidden="1" customWidth="1"/>
    <col min="10766" max="10766" width="10.140625" customWidth="1"/>
    <col min="10767" max="10767" width="7.5703125" customWidth="1"/>
    <col min="10768" max="10768" width="7.140625" customWidth="1"/>
    <col min="10769" max="10788" width="11.42578125" customWidth="1"/>
    <col min="11008" max="11008" width="6.28515625" customWidth="1"/>
    <col min="11009" max="11009" width="32.28515625" customWidth="1"/>
    <col min="11010" max="11010" width="18" customWidth="1"/>
    <col min="11011" max="11011" width="22" customWidth="1"/>
    <col min="11012" max="11012" width="17" customWidth="1"/>
    <col min="11013" max="11013" width="15.28515625" customWidth="1"/>
    <col min="11014" max="11014" width="15.85546875" customWidth="1"/>
    <col min="11015" max="11015" width="15.140625" customWidth="1"/>
    <col min="11016" max="11017" width="14.85546875" customWidth="1"/>
    <col min="11018" max="11018" width="13.5703125" customWidth="1"/>
    <col min="11019" max="11019" width="15.28515625" customWidth="1"/>
    <col min="11020" max="11020" width="14.28515625" customWidth="1"/>
    <col min="11021" max="11021" width="0" hidden="1" customWidth="1"/>
    <col min="11022" max="11022" width="10.140625" customWidth="1"/>
    <col min="11023" max="11023" width="7.5703125" customWidth="1"/>
    <col min="11024" max="11024" width="7.140625" customWidth="1"/>
    <col min="11025" max="11044" width="11.42578125" customWidth="1"/>
    <col min="11264" max="11264" width="6.28515625" customWidth="1"/>
    <col min="11265" max="11265" width="32.28515625" customWidth="1"/>
    <col min="11266" max="11266" width="18" customWidth="1"/>
    <col min="11267" max="11267" width="22" customWidth="1"/>
    <col min="11268" max="11268" width="17" customWidth="1"/>
    <col min="11269" max="11269" width="15.28515625" customWidth="1"/>
    <col min="11270" max="11270" width="15.85546875" customWidth="1"/>
    <col min="11271" max="11271" width="15.140625" customWidth="1"/>
    <col min="11272" max="11273" width="14.85546875" customWidth="1"/>
    <col min="11274" max="11274" width="13.5703125" customWidth="1"/>
    <col min="11275" max="11275" width="15.28515625" customWidth="1"/>
    <col min="11276" max="11276" width="14.28515625" customWidth="1"/>
    <col min="11277" max="11277" width="0" hidden="1" customWidth="1"/>
    <col min="11278" max="11278" width="10.140625" customWidth="1"/>
    <col min="11279" max="11279" width="7.5703125" customWidth="1"/>
    <col min="11280" max="11280" width="7.140625" customWidth="1"/>
    <col min="11281" max="11300" width="11.42578125" customWidth="1"/>
    <col min="11520" max="11520" width="6.28515625" customWidth="1"/>
    <col min="11521" max="11521" width="32.28515625" customWidth="1"/>
    <col min="11522" max="11522" width="18" customWidth="1"/>
    <col min="11523" max="11523" width="22" customWidth="1"/>
    <col min="11524" max="11524" width="17" customWidth="1"/>
    <col min="11525" max="11525" width="15.28515625" customWidth="1"/>
    <col min="11526" max="11526" width="15.85546875" customWidth="1"/>
    <col min="11527" max="11527" width="15.140625" customWidth="1"/>
    <col min="11528" max="11529" width="14.85546875" customWidth="1"/>
    <col min="11530" max="11530" width="13.5703125" customWidth="1"/>
    <col min="11531" max="11531" width="15.28515625" customWidth="1"/>
    <col min="11532" max="11532" width="14.28515625" customWidth="1"/>
    <col min="11533" max="11533" width="0" hidden="1" customWidth="1"/>
    <col min="11534" max="11534" width="10.140625" customWidth="1"/>
    <col min="11535" max="11535" width="7.5703125" customWidth="1"/>
    <col min="11536" max="11536" width="7.140625" customWidth="1"/>
    <col min="11537" max="11556" width="11.42578125" customWidth="1"/>
    <col min="11776" max="11776" width="6.28515625" customWidth="1"/>
    <col min="11777" max="11777" width="32.28515625" customWidth="1"/>
    <col min="11778" max="11778" width="18" customWidth="1"/>
    <col min="11779" max="11779" width="22" customWidth="1"/>
    <col min="11780" max="11780" width="17" customWidth="1"/>
    <col min="11781" max="11781" width="15.28515625" customWidth="1"/>
    <col min="11782" max="11782" width="15.85546875" customWidth="1"/>
    <col min="11783" max="11783" width="15.140625" customWidth="1"/>
    <col min="11784" max="11785" width="14.85546875" customWidth="1"/>
    <col min="11786" max="11786" width="13.5703125" customWidth="1"/>
    <col min="11787" max="11787" width="15.28515625" customWidth="1"/>
    <col min="11788" max="11788" width="14.28515625" customWidth="1"/>
    <col min="11789" max="11789" width="0" hidden="1" customWidth="1"/>
    <col min="11790" max="11790" width="10.140625" customWidth="1"/>
    <col min="11791" max="11791" width="7.5703125" customWidth="1"/>
    <col min="11792" max="11792" width="7.140625" customWidth="1"/>
    <col min="11793" max="11812" width="11.42578125" customWidth="1"/>
    <col min="12032" max="12032" width="6.28515625" customWidth="1"/>
    <col min="12033" max="12033" width="32.28515625" customWidth="1"/>
    <col min="12034" max="12034" width="18" customWidth="1"/>
    <col min="12035" max="12035" width="22" customWidth="1"/>
    <col min="12036" max="12036" width="17" customWidth="1"/>
    <col min="12037" max="12037" width="15.28515625" customWidth="1"/>
    <col min="12038" max="12038" width="15.85546875" customWidth="1"/>
    <col min="12039" max="12039" width="15.140625" customWidth="1"/>
    <col min="12040" max="12041" width="14.85546875" customWidth="1"/>
    <col min="12042" max="12042" width="13.5703125" customWidth="1"/>
    <col min="12043" max="12043" width="15.28515625" customWidth="1"/>
    <col min="12044" max="12044" width="14.28515625" customWidth="1"/>
    <col min="12045" max="12045" width="0" hidden="1" customWidth="1"/>
    <col min="12046" max="12046" width="10.140625" customWidth="1"/>
    <col min="12047" max="12047" width="7.5703125" customWidth="1"/>
    <col min="12048" max="12048" width="7.140625" customWidth="1"/>
    <col min="12049" max="12068" width="11.42578125" customWidth="1"/>
    <col min="12288" max="12288" width="6.28515625" customWidth="1"/>
    <col min="12289" max="12289" width="32.28515625" customWidth="1"/>
    <col min="12290" max="12290" width="18" customWidth="1"/>
    <col min="12291" max="12291" width="22" customWidth="1"/>
    <col min="12292" max="12292" width="17" customWidth="1"/>
    <col min="12293" max="12293" width="15.28515625" customWidth="1"/>
    <col min="12294" max="12294" width="15.85546875" customWidth="1"/>
    <col min="12295" max="12295" width="15.140625" customWidth="1"/>
    <col min="12296" max="12297" width="14.85546875" customWidth="1"/>
    <col min="12298" max="12298" width="13.5703125" customWidth="1"/>
    <col min="12299" max="12299" width="15.28515625" customWidth="1"/>
    <col min="12300" max="12300" width="14.28515625" customWidth="1"/>
    <col min="12301" max="12301" width="0" hidden="1" customWidth="1"/>
    <col min="12302" max="12302" width="10.140625" customWidth="1"/>
    <col min="12303" max="12303" width="7.5703125" customWidth="1"/>
    <col min="12304" max="12304" width="7.140625" customWidth="1"/>
    <col min="12305" max="12324" width="11.42578125" customWidth="1"/>
    <col min="12544" max="12544" width="6.28515625" customWidth="1"/>
    <col min="12545" max="12545" width="32.28515625" customWidth="1"/>
    <col min="12546" max="12546" width="18" customWidth="1"/>
    <col min="12547" max="12547" width="22" customWidth="1"/>
    <col min="12548" max="12548" width="17" customWidth="1"/>
    <col min="12549" max="12549" width="15.28515625" customWidth="1"/>
    <col min="12550" max="12550" width="15.85546875" customWidth="1"/>
    <col min="12551" max="12551" width="15.140625" customWidth="1"/>
    <col min="12552" max="12553" width="14.85546875" customWidth="1"/>
    <col min="12554" max="12554" width="13.5703125" customWidth="1"/>
    <col min="12555" max="12555" width="15.28515625" customWidth="1"/>
    <col min="12556" max="12556" width="14.28515625" customWidth="1"/>
    <col min="12557" max="12557" width="0" hidden="1" customWidth="1"/>
    <col min="12558" max="12558" width="10.140625" customWidth="1"/>
    <col min="12559" max="12559" width="7.5703125" customWidth="1"/>
    <col min="12560" max="12560" width="7.140625" customWidth="1"/>
    <col min="12561" max="12580" width="11.42578125" customWidth="1"/>
    <col min="12800" max="12800" width="6.28515625" customWidth="1"/>
    <col min="12801" max="12801" width="32.28515625" customWidth="1"/>
    <col min="12802" max="12802" width="18" customWidth="1"/>
    <col min="12803" max="12803" width="22" customWidth="1"/>
    <col min="12804" max="12804" width="17" customWidth="1"/>
    <col min="12805" max="12805" width="15.28515625" customWidth="1"/>
    <col min="12806" max="12806" width="15.85546875" customWidth="1"/>
    <col min="12807" max="12807" width="15.140625" customWidth="1"/>
    <col min="12808" max="12809" width="14.85546875" customWidth="1"/>
    <col min="12810" max="12810" width="13.5703125" customWidth="1"/>
    <col min="12811" max="12811" width="15.28515625" customWidth="1"/>
    <col min="12812" max="12812" width="14.28515625" customWidth="1"/>
    <col min="12813" max="12813" width="0" hidden="1" customWidth="1"/>
    <col min="12814" max="12814" width="10.140625" customWidth="1"/>
    <col min="12815" max="12815" width="7.5703125" customWidth="1"/>
    <col min="12816" max="12816" width="7.140625" customWidth="1"/>
    <col min="12817" max="12836" width="11.42578125" customWidth="1"/>
    <col min="13056" max="13056" width="6.28515625" customWidth="1"/>
    <col min="13057" max="13057" width="32.28515625" customWidth="1"/>
    <col min="13058" max="13058" width="18" customWidth="1"/>
    <col min="13059" max="13059" width="22" customWidth="1"/>
    <col min="13060" max="13060" width="17" customWidth="1"/>
    <col min="13061" max="13061" width="15.28515625" customWidth="1"/>
    <col min="13062" max="13062" width="15.85546875" customWidth="1"/>
    <col min="13063" max="13063" width="15.140625" customWidth="1"/>
    <col min="13064" max="13065" width="14.85546875" customWidth="1"/>
    <col min="13066" max="13066" width="13.5703125" customWidth="1"/>
    <col min="13067" max="13067" width="15.28515625" customWidth="1"/>
    <col min="13068" max="13068" width="14.28515625" customWidth="1"/>
    <col min="13069" max="13069" width="0" hidden="1" customWidth="1"/>
    <col min="13070" max="13070" width="10.140625" customWidth="1"/>
    <col min="13071" max="13071" width="7.5703125" customWidth="1"/>
    <col min="13072" max="13072" width="7.140625" customWidth="1"/>
    <col min="13073" max="13092" width="11.42578125" customWidth="1"/>
    <col min="13312" max="13312" width="6.28515625" customWidth="1"/>
    <col min="13313" max="13313" width="32.28515625" customWidth="1"/>
    <col min="13314" max="13314" width="18" customWidth="1"/>
    <col min="13315" max="13315" width="22" customWidth="1"/>
    <col min="13316" max="13316" width="17" customWidth="1"/>
    <col min="13317" max="13317" width="15.28515625" customWidth="1"/>
    <col min="13318" max="13318" width="15.85546875" customWidth="1"/>
    <col min="13319" max="13319" width="15.140625" customWidth="1"/>
    <col min="13320" max="13321" width="14.85546875" customWidth="1"/>
    <col min="13322" max="13322" width="13.5703125" customWidth="1"/>
    <col min="13323" max="13323" width="15.28515625" customWidth="1"/>
    <col min="13324" max="13324" width="14.28515625" customWidth="1"/>
    <col min="13325" max="13325" width="0" hidden="1" customWidth="1"/>
    <col min="13326" max="13326" width="10.140625" customWidth="1"/>
    <col min="13327" max="13327" width="7.5703125" customWidth="1"/>
    <col min="13328" max="13328" width="7.140625" customWidth="1"/>
    <col min="13329" max="13348" width="11.42578125" customWidth="1"/>
    <col min="13568" max="13568" width="6.28515625" customWidth="1"/>
    <col min="13569" max="13569" width="32.28515625" customWidth="1"/>
    <col min="13570" max="13570" width="18" customWidth="1"/>
    <col min="13571" max="13571" width="22" customWidth="1"/>
    <col min="13572" max="13572" width="17" customWidth="1"/>
    <col min="13573" max="13573" width="15.28515625" customWidth="1"/>
    <col min="13574" max="13574" width="15.85546875" customWidth="1"/>
    <col min="13575" max="13575" width="15.140625" customWidth="1"/>
    <col min="13576" max="13577" width="14.85546875" customWidth="1"/>
    <col min="13578" max="13578" width="13.5703125" customWidth="1"/>
    <col min="13579" max="13579" width="15.28515625" customWidth="1"/>
    <col min="13580" max="13580" width="14.28515625" customWidth="1"/>
    <col min="13581" max="13581" width="0" hidden="1" customWidth="1"/>
    <col min="13582" max="13582" width="10.140625" customWidth="1"/>
    <col min="13583" max="13583" width="7.5703125" customWidth="1"/>
    <col min="13584" max="13584" width="7.140625" customWidth="1"/>
    <col min="13585" max="13604" width="11.42578125" customWidth="1"/>
    <col min="13824" max="13824" width="6.28515625" customWidth="1"/>
    <col min="13825" max="13825" width="32.28515625" customWidth="1"/>
    <col min="13826" max="13826" width="18" customWidth="1"/>
    <col min="13827" max="13827" width="22" customWidth="1"/>
    <col min="13828" max="13828" width="17" customWidth="1"/>
    <col min="13829" max="13829" width="15.28515625" customWidth="1"/>
    <col min="13830" max="13830" width="15.85546875" customWidth="1"/>
    <col min="13831" max="13831" width="15.140625" customWidth="1"/>
    <col min="13832" max="13833" width="14.85546875" customWidth="1"/>
    <col min="13834" max="13834" width="13.5703125" customWidth="1"/>
    <col min="13835" max="13835" width="15.28515625" customWidth="1"/>
    <col min="13836" max="13836" width="14.28515625" customWidth="1"/>
    <col min="13837" max="13837" width="0" hidden="1" customWidth="1"/>
    <col min="13838" max="13838" width="10.140625" customWidth="1"/>
    <col min="13839" max="13839" width="7.5703125" customWidth="1"/>
    <col min="13840" max="13840" width="7.140625" customWidth="1"/>
    <col min="13841" max="13860" width="11.42578125" customWidth="1"/>
    <col min="14080" max="14080" width="6.28515625" customWidth="1"/>
    <col min="14081" max="14081" width="32.28515625" customWidth="1"/>
    <col min="14082" max="14082" width="18" customWidth="1"/>
    <col min="14083" max="14083" width="22" customWidth="1"/>
    <col min="14084" max="14084" width="17" customWidth="1"/>
    <col min="14085" max="14085" width="15.28515625" customWidth="1"/>
    <col min="14086" max="14086" width="15.85546875" customWidth="1"/>
    <col min="14087" max="14087" width="15.140625" customWidth="1"/>
    <col min="14088" max="14089" width="14.85546875" customWidth="1"/>
    <col min="14090" max="14090" width="13.5703125" customWidth="1"/>
    <col min="14091" max="14091" width="15.28515625" customWidth="1"/>
    <col min="14092" max="14092" width="14.28515625" customWidth="1"/>
    <col min="14093" max="14093" width="0" hidden="1" customWidth="1"/>
    <col min="14094" max="14094" width="10.140625" customWidth="1"/>
    <col min="14095" max="14095" width="7.5703125" customWidth="1"/>
    <col min="14096" max="14096" width="7.140625" customWidth="1"/>
    <col min="14097" max="14116" width="11.42578125" customWidth="1"/>
    <col min="14336" max="14336" width="6.28515625" customWidth="1"/>
    <col min="14337" max="14337" width="32.28515625" customWidth="1"/>
    <col min="14338" max="14338" width="18" customWidth="1"/>
    <col min="14339" max="14339" width="22" customWidth="1"/>
    <col min="14340" max="14340" width="17" customWidth="1"/>
    <col min="14341" max="14341" width="15.28515625" customWidth="1"/>
    <col min="14342" max="14342" width="15.85546875" customWidth="1"/>
    <col min="14343" max="14343" width="15.140625" customWidth="1"/>
    <col min="14344" max="14345" width="14.85546875" customWidth="1"/>
    <col min="14346" max="14346" width="13.5703125" customWidth="1"/>
    <col min="14347" max="14347" width="15.28515625" customWidth="1"/>
    <col min="14348" max="14348" width="14.28515625" customWidth="1"/>
    <col min="14349" max="14349" width="0" hidden="1" customWidth="1"/>
    <col min="14350" max="14350" width="10.140625" customWidth="1"/>
    <col min="14351" max="14351" width="7.5703125" customWidth="1"/>
    <col min="14352" max="14352" width="7.140625" customWidth="1"/>
    <col min="14353" max="14372" width="11.42578125" customWidth="1"/>
    <col min="14592" max="14592" width="6.28515625" customWidth="1"/>
    <col min="14593" max="14593" width="32.28515625" customWidth="1"/>
    <col min="14594" max="14594" width="18" customWidth="1"/>
    <col min="14595" max="14595" width="22" customWidth="1"/>
    <col min="14596" max="14596" width="17" customWidth="1"/>
    <col min="14597" max="14597" width="15.28515625" customWidth="1"/>
    <col min="14598" max="14598" width="15.85546875" customWidth="1"/>
    <col min="14599" max="14599" width="15.140625" customWidth="1"/>
    <col min="14600" max="14601" width="14.85546875" customWidth="1"/>
    <col min="14602" max="14602" width="13.5703125" customWidth="1"/>
    <col min="14603" max="14603" width="15.28515625" customWidth="1"/>
    <col min="14604" max="14604" width="14.28515625" customWidth="1"/>
    <col min="14605" max="14605" width="0" hidden="1" customWidth="1"/>
    <col min="14606" max="14606" width="10.140625" customWidth="1"/>
    <col min="14607" max="14607" width="7.5703125" customWidth="1"/>
    <col min="14608" max="14608" width="7.140625" customWidth="1"/>
    <col min="14609" max="14628" width="11.42578125" customWidth="1"/>
    <col min="14848" max="14848" width="6.28515625" customWidth="1"/>
    <col min="14849" max="14849" width="32.28515625" customWidth="1"/>
    <col min="14850" max="14850" width="18" customWidth="1"/>
    <col min="14851" max="14851" width="22" customWidth="1"/>
    <col min="14852" max="14852" width="17" customWidth="1"/>
    <col min="14853" max="14853" width="15.28515625" customWidth="1"/>
    <col min="14854" max="14854" width="15.85546875" customWidth="1"/>
    <col min="14855" max="14855" width="15.140625" customWidth="1"/>
    <col min="14856" max="14857" width="14.85546875" customWidth="1"/>
    <col min="14858" max="14858" width="13.5703125" customWidth="1"/>
    <col min="14859" max="14859" width="15.28515625" customWidth="1"/>
    <col min="14860" max="14860" width="14.28515625" customWidth="1"/>
    <col min="14861" max="14861" width="0" hidden="1" customWidth="1"/>
    <col min="14862" max="14862" width="10.140625" customWidth="1"/>
    <col min="14863" max="14863" width="7.5703125" customWidth="1"/>
    <col min="14864" max="14864" width="7.140625" customWidth="1"/>
    <col min="14865" max="14884" width="11.42578125" customWidth="1"/>
    <col min="15104" max="15104" width="6.28515625" customWidth="1"/>
    <col min="15105" max="15105" width="32.28515625" customWidth="1"/>
    <col min="15106" max="15106" width="18" customWidth="1"/>
    <col min="15107" max="15107" width="22" customWidth="1"/>
    <col min="15108" max="15108" width="17" customWidth="1"/>
    <col min="15109" max="15109" width="15.28515625" customWidth="1"/>
    <col min="15110" max="15110" width="15.85546875" customWidth="1"/>
    <col min="15111" max="15111" width="15.140625" customWidth="1"/>
    <col min="15112" max="15113" width="14.85546875" customWidth="1"/>
    <col min="15114" max="15114" width="13.5703125" customWidth="1"/>
    <col min="15115" max="15115" width="15.28515625" customWidth="1"/>
    <col min="15116" max="15116" width="14.28515625" customWidth="1"/>
    <col min="15117" max="15117" width="0" hidden="1" customWidth="1"/>
    <col min="15118" max="15118" width="10.140625" customWidth="1"/>
    <col min="15119" max="15119" width="7.5703125" customWidth="1"/>
    <col min="15120" max="15120" width="7.140625" customWidth="1"/>
    <col min="15121" max="15140" width="11.42578125" customWidth="1"/>
    <col min="15360" max="15360" width="6.28515625" customWidth="1"/>
    <col min="15361" max="15361" width="32.28515625" customWidth="1"/>
    <col min="15362" max="15362" width="18" customWidth="1"/>
    <col min="15363" max="15363" width="22" customWidth="1"/>
    <col min="15364" max="15364" width="17" customWidth="1"/>
    <col min="15365" max="15365" width="15.28515625" customWidth="1"/>
    <col min="15366" max="15366" width="15.85546875" customWidth="1"/>
    <col min="15367" max="15367" width="15.140625" customWidth="1"/>
    <col min="15368" max="15369" width="14.85546875" customWidth="1"/>
    <col min="15370" max="15370" width="13.5703125" customWidth="1"/>
    <col min="15371" max="15371" width="15.28515625" customWidth="1"/>
    <col min="15372" max="15372" width="14.28515625" customWidth="1"/>
    <col min="15373" max="15373" width="0" hidden="1" customWidth="1"/>
    <col min="15374" max="15374" width="10.140625" customWidth="1"/>
    <col min="15375" max="15375" width="7.5703125" customWidth="1"/>
    <col min="15376" max="15376" width="7.140625" customWidth="1"/>
    <col min="15377" max="15396" width="11.42578125" customWidth="1"/>
    <col min="15616" max="15616" width="6.28515625" customWidth="1"/>
    <col min="15617" max="15617" width="32.28515625" customWidth="1"/>
    <col min="15618" max="15618" width="18" customWidth="1"/>
    <col min="15619" max="15619" width="22" customWidth="1"/>
    <col min="15620" max="15620" width="17" customWidth="1"/>
    <col min="15621" max="15621" width="15.28515625" customWidth="1"/>
    <col min="15622" max="15622" width="15.85546875" customWidth="1"/>
    <col min="15623" max="15623" width="15.140625" customWidth="1"/>
    <col min="15624" max="15625" width="14.85546875" customWidth="1"/>
    <col min="15626" max="15626" width="13.5703125" customWidth="1"/>
    <col min="15627" max="15627" width="15.28515625" customWidth="1"/>
    <col min="15628" max="15628" width="14.28515625" customWidth="1"/>
    <col min="15629" max="15629" width="0" hidden="1" customWidth="1"/>
    <col min="15630" max="15630" width="10.140625" customWidth="1"/>
    <col min="15631" max="15631" width="7.5703125" customWidth="1"/>
    <col min="15632" max="15632" width="7.140625" customWidth="1"/>
    <col min="15633" max="15652" width="11.42578125" customWidth="1"/>
    <col min="15872" max="15872" width="6.28515625" customWidth="1"/>
    <col min="15873" max="15873" width="32.28515625" customWidth="1"/>
    <col min="15874" max="15874" width="18" customWidth="1"/>
    <col min="15875" max="15875" width="22" customWidth="1"/>
    <col min="15876" max="15876" width="17" customWidth="1"/>
    <col min="15877" max="15877" width="15.28515625" customWidth="1"/>
    <col min="15878" max="15878" width="15.85546875" customWidth="1"/>
    <col min="15879" max="15879" width="15.140625" customWidth="1"/>
    <col min="15880" max="15881" width="14.85546875" customWidth="1"/>
    <col min="15882" max="15882" width="13.5703125" customWidth="1"/>
    <col min="15883" max="15883" width="15.28515625" customWidth="1"/>
    <col min="15884" max="15884" width="14.28515625" customWidth="1"/>
    <col min="15885" max="15885" width="0" hidden="1" customWidth="1"/>
    <col min="15886" max="15886" width="10.140625" customWidth="1"/>
    <col min="15887" max="15887" width="7.5703125" customWidth="1"/>
    <col min="15888" max="15888" width="7.140625" customWidth="1"/>
    <col min="15889" max="15908" width="11.42578125" customWidth="1"/>
    <col min="16128" max="16128" width="6.28515625" customWidth="1"/>
    <col min="16129" max="16129" width="32.28515625" customWidth="1"/>
    <col min="16130" max="16130" width="18" customWidth="1"/>
    <col min="16131" max="16131" width="22" customWidth="1"/>
    <col min="16132" max="16132" width="17" customWidth="1"/>
    <col min="16133" max="16133" width="15.28515625" customWidth="1"/>
    <col min="16134" max="16134" width="15.85546875" customWidth="1"/>
    <col min="16135" max="16135" width="15.140625" customWidth="1"/>
    <col min="16136" max="16137" width="14.85546875" customWidth="1"/>
    <col min="16138" max="16138" width="13.5703125" customWidth="1"/>
    <col min="16139" max="16139" width="15.28515625" customWidth="1"/>
    <col min="16140" max="16140" width="14.28515625" customWidth="1"/>
    <col min="16141" max="16141" width="0" hidden="1" customWidth="1"/>
    <col min="16142" max="16142" width="10.140625" customWidth="1"/>
    <col min="16143" max="16143" width="7.5703125" customWidth="1"/>
    <col min="16144" max="16144" width="7.140625" customWidth="1"/>
    <col min="16145" max="16164" width="11.42578125" customWidth="1"/>
  </cols>
  <sheetData>
    <row r="1" spans="1:16" ht="78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6" s="17" customFormat="1" ht="25.5" customHeight="1" x14ac:dyDescent="0.25">
      <c r="A2" s="18">
        <v>1</v>
      </c>
      <c r="B2" s="40" t="s">
        <v>179</v>
      </c>
      <c r="C2" s="35" t="s">
        <v>55</v>
      </c>
      <c r="D2" s="36" t="s">
        <v>58</v>
      </c>
      <c r="E2" s="36" t="s">
        <v>75</v>
      </c>
      <c r="F2" s="41">
        <v>3500</v>
      </c>
      <c r="G2" s="38">
        <f t="shared" ref="G2:G35" si="0">F2*12</f>
        <v>42000</v>
      </c>
      <c r="H2" s="38">
        <f t="shared" ref="H2:H7" si="1">(F2/12)</f>
        <v>291.66666666666669</v>
      </c>
      <c r="I2" s="38">
        <f>(460/360)*30</f>
        <v>38.333333333333329</v>
      </c>
      <c r="J2" s="38">
        <v>0</v>
      </c>
      <c r="K2" s="38">
        <v>0</v>
      </c>
      <c r="L2" s="38">
        <f>(SUM(H2:K2)/12)*5</f>
        <v>137.5</v>
      </c>
      <c r="M2" s="72" t="s">
        <v>207</v>
      </c>
      <c r="N2" s="20"/>
    </row>
    <row r="3" spans="1:16" s="17" customFormat="1" ht="25.5" customHeight="1" x14ac:dyDescent="0.25">
      <c r="A3" s="18">
        <v>2</v>
      </c>
      <c r="B3" s="40" t="s">
        <v>89</v>
      </c>
      <c r="C3" s="35" t="s">
        <v>55</v>
      </c>
      <c r="D3" s="36" t="s">
        <v>58</v>
      </c>
      <c r="E3" s="36" t="s">
        <v>75</v>
      </c>
      <c r="F3" s="41">
        <v>1750</v>
      </c>
      <c r="G3" s="38">
        <f t="shared" si="0"/>
        <v>21000</v>
      </c>
      <c r="H3" s="38">
        <f t="shared" si="1"/>
        <v>145.83333333333334</v>
      </c>
      <c r="I3" s="38">
        <f>(460/360)*30</f>
        <v>38.333333333333329</v>
      </c>
      <c r="J3" s="38">
        <v>0</v>
      </c>
      <c r="K3" s="38">
        <v>466.67</v>
      </c>
      <c r="L3" s="38">
        <f t="shared" ref="L3:L66" si="2">(SUM(H3:K3)/12)*5</f>
        <v>271.18194444444447</v>
      </c>
      <c r="M3" s="19"/>
    </row>
    <row r="4" spans="1:16" s="17" customFormat="1" ht="25.5" customHeight="1" x14ac:dyDescent="0.25">
      <c r="A4" s="18">
        <v>3</v>
      </c>
      <c r="B4" s="40" t="s">
        <v>89</v>
      </c>
      <c r="C4" s="35" t="s">
        <v>55</v>
      </c>
      <c r="D4" s="36" t="s">
        <v>58</v>
      </c>
      <c r="E4" s="36" t="s">
        <v>75</v>
      </c>
      <c r="F4" s="41">
        <v>1750</v>
      </c>
      <c r="G4" s="38">
        <f t="shared" si="0"/>
        <v>21000</v>
      </c>
      <c r="H4" s="38">
        <f t="shared" si="1"/>
        <v>145.83333333333334</v>
      </c>
      <c r="I4" s="38">
        <f t="shared" ref="I4:I149" si="3">(460/12)*1</f>
        <v>38.333333333333336</v>
      </c>
      <c r="J4" s="71">
        <v>0</v>
      </c>
      <c r="K4" s="38">
        <v>0</v>
      </c>
      <c r="L4" s="38">
        <f t="shared" si="2"/>
        <v>76.736111111111114</v>
      </c>
      <c r="M4" s="19"/>
    </row>
    <row r="5" spans="1:16" s="17" customFormat="1" ht="25.5" customHeight="1" x14ac:dyDescent="0.25">
      <c r="A5" s="18">
        <v>4</v>
      </c>
      <c r="B5" s="40" t="s">
        <v>89</v>
      </c>
      <c r="C5" s="35" t="s">
        <v>55</v>
      </c>
      <c r="D5" s="36" t="s">
        <v>58</v>
      </c>
      <c r="E5" s="36" t="s">
        <v>75</v>
      </c>
      <c r="F5" s="41">
        <v>1750</v>
      </c>
      <c r="G5" s="38">
        <f t="shared" si="0"/>
        <v>21000</v>
      </c>
      <c r="H5" s="38">
        <f t="shared" si="1"/>
        <v>145.83333333333334</v>
      </c>
      <c r="I5" s="38">
        <f>(460/360)*30</f>
        <v>38.333333333333329</v>
      </c>
      <c r="J5" s="71">
        <v>0</v>
      </c>
      <c r="K5" s="38">
        <v>0</v>
      </c>
      <c r="L5" s="38">
        <f t="shared" si="2"/>
        <v>76.736111111111114</v>
      </c>
      <c r="M5" s="19"/>
      <c r="P5" s="21"/>
    </row>
    <row r="6" spans="1:16" s="17" customFormat="1" ht="25.5" customHeight="1" x14ac:dyDescent="0.25">
      <c r="A6" s="18">
        <v>5</v>
      </c>
      <c r="B6" s="40" t="s">
        <v>124</v>
      </c>
      <c r="C6" s="35" t="s">
        <v>55</v>
      </c>
      <c r="D6" s="36" t="s">
        <v>58</v>
      </c>
      <c r="E6" s="36" t="s">
        <v>75</v>
      </c>
      <c r="F6" s="41">
        <v>1750</v>
      </c>
      <c r="G6" s="38">
        <f t="shared" si="0"/>
        <v>21000</v>
      </c>
      <c r="H6" s="38">
        <f t="shared" si="1"/>
        <v>145.83333333333334</v>
      </c>
      <c r="I6" s="38">
        <f>(460/360)*30</f>
        <v>38.333333333333329</v>
      </c>
      <c r="J6" s="71">
        <v>0</v>
      </c>
      <c r="K6" s="38">
        <v>0</v>
      </c>
      <c r="L6" s="38">
        <f t="shared" si="2"/>
        <v>76.736111111111114</v>
      </c>
      <c r="M6" s="19"/>
    </row>
    <row r="7" spans="1:16" s="17" customFormat="1" ht="25.5" customHeight="1" x14ac:dyDescent="0.25">
      <c r="A7" s="18">
        <v>6</v>
      </c>
      <c r="B7" s="40" t="s">
        <v>180</v>
      </c>
      <c r="C7" s="35" t="s">
        <v>55</v>
      </c>
      <c r="D7" s="36" t="s">
        <v>58</v>
      </c>
      <c r="E7" s="36" t="s">
        <v>68</v>
      </c>
      <c r="F7" s="41">
        <v>2050</v>
      </c>
      <c r="G7" s="38">
        <f t="shared" si="0"/>
        <v>24600</v>
      </c>
      <c r="H7" s="38">
        <f t="shared" si="1"/>
        <v>170.83333333333334</v>
      </c>
      <c r="I7" s="38">
        <f>(460/360)*30</f>
        <v>38.333333333333329</v>
      </c>
      <c r="J7" s="71">
        <v>0</v>
      </c>
      <c r="K7" s="38">
        <v>0</v>
      </c>
      <c r="L7" s="38">
        <f t="shared" si="2"/>
        <v>87.152777777777786</v>
      </c>
      <c r="M7" s="19"/>
    </row>
    <row r="8" spans="1:16" s="17" customFormat="1" ht="25.5" customHeight="1" x14ac:dyDescent="0.25">
      <c r="A8" s="18">
        <v>7</v>
      </c>
      <c r="B8" s="40" t="s">
        <v>92</v>
      </c>
      <c r="C8" s="35" t="s">
        <v>55</v>
      </c>
      <c r="D8" s="36" t="s">
        <v>58</v>
      </c>
      <c r="E8" s="36" t="s">
        <v>93</v>
      </c>
      <c r="F8" s="43">
        <v>733</v>
      </c>
      <c r="G8" s="38">
        <f t="shared" si="0"/>
        <v>8796</v>
      </c>
      <c r="H8" s="38">
        <f>((F8+K8)/12)</f>
        <v>68.399999999999991</v>
      </c>
      <c r="I8" s="38">
        <f t="shared" si="3"/>
        <v>38.333333333333336</v>
      </c>
      <c r="J8" s="71">
        <v>0</v>
      </c>
      <c r="K8" s="38">
        <v>87.8</v>
      </c>
      <c r="L8" s="38">
        <f t="shared" si="2"/>
        <v>81.055555555555543</v>
      </c>
      <c r="M8" s="19"/>
    </row>
    <row r="9" spans="1:16" s="17" customFormat="1" ht="25.5" customHeight="1" x14ac:dyDescent="0.25">
      <c r="A9" s="18">
        <v>8</v>
      </c>
      <c r="B9" s="44" t="s">
        <v>192</v>
      </c>
      <c r="C9" s="35" t="s">
        <v>55</v>
      </c>
      <c r="D9" s="36" t="s">
        <v>58</v>
      </c>
      <c r="E9" s="36" t="s">
        <v>72</v>
      </c>
      <c r="F9" s="41">
        <v>1200</v>
      </c>
      <c r="G9" s="38">
        <f t="shared" si="0"/>
        <v>14400</v>
      </c>
      <c r="H9" s="38">
        <f>(F9/12)</f>
        <v>100</v>
      </c>
      <c r="I9" s="38">
        <f>(460/360)*30</f>
        <v>38.333333333333329</v>
      </c>
      <c r="J9" s="71">
        <v>0</v>
      </c>
      <c r="K9" s="38">
        <v>0</v>
      </c>
      <c r="L9" s="38">
        <f t="shared" si="2"/>
        <v>57.638888888888886</v>
      </c>
      <c r="M9" s="19"/>
    </row>
    <row r="10" spans="1:16" s="17" customFormat="1" ht="25.5" customHeight="1" x14ac:dyDescent="0.25">
      <c r="A10" s="18">
        <v>9</v>
      </c>
      <c r="B10" s="40" t="s">
        <v>97</v>
      </c>
      <c r="C10" s="35" t="s">
        <v>55</v>
      </c>
      <c r="D10" s="36" t="s">
        <v>58</v>
      </c>
      <c r="E10" s="36" t="s">
        <v>98</v>
      </c>
      <c r="F10" s="53">
        <v>2050</v>
      </c>
      <c r="G10" s="38">
        <f t="shared" si="0"/>
        <v>24600</v>
      </c>
      <c r="H10" s="38">
        <f>(F10/12)</f>
        <v>170.83333333333334</v>
      </c>
      <c r="I10" s="38">
        <f>(460/360)*30</f>
        <v>38.333333333333329</v>
      </c>
      <c r="J10" s="71">
        <v>0</v>
      </c>
      <c r="K10" s="38">
        <v>0</v>
      </c>
      <c r="L10" s="38">
        <f t="shared" si="2"/>
        <v>87.152777777777786</v>
      </c>
      <c r="M10" s="19"/>
    </row>
    <row r="11" spans="1:16" s="17" customFormat="1" ht="25.5" customHeight="1" x14ac:dyDescent="0.25">
      <c r="A11" s="18">
        <v>10</v>
      </c>
      <c r="B11" s="40" t="s">
        <v>94</v>
      </c>
      <c r="C11" s="35" t="s">
        <v>83</v>
      </c>
      <c r="D11" s="36" t="s">
        <v>58</v>
      </c>
      <c r="E11" s="36" t="s">
        <v>65</v>
      </c>
      <c r="F11" s="39">
        <v>460</v>
      </c>
      <c r="G11" s="38">
        <f t="shared" si="0"/>
        <v>5520</v>
      </c>
      <c r="H11" s="38">
        <f>(F11/12)</f>
        <v>38.333333333333336</v>
      </c>
      <c r="I11" s="38">
        <f t="shared" ref="I11:I166" si="4">(460/12)*1</f>
        <v>38.333333333333336</v>
      </c>
      <c r="J11" s="71">
        <v>0</v>
      </c>
      <c r="K11" s="38">
        <v>45.5</v>
      </c>
      <c r="L11" s="38">
        <f t="shared" si="2"/>
        <v>50.902777777777779</v>
      </c>
      <c r="M11" s="19"/>
    </row>
    <row r="12" spans="1:16" s="17" customFormat="1" ht="25.5" customHeight="1" x14ac:dyDescent="0.25">
      <c r="A12" s="18">
        <v>11</v>
      </c>
      <c r="B12" s="40" t="s">
        <v>124</v>
      </c>
      <c r="C12" s="35" t="s">
        <v>206</v>
      </c>
      <c r="D12" s="36" t="s">
        <v>58</v>
      </c>
      <c r="E12" s="36" t="s">
        <v>75</v>
      </c>
      <c r="F12" s="39">
        <v>1750</v>
      </c>
      <c r="G12" s="38">
        <f t="shared" si="0"/>
        <v>21000</v>
      </c>
      <c r="H12" s="38">
        <f>(F12/12)</f>
        <v>145.83333333333334</v>
      </c>
      <c r="I12" s="38">
        <f t="shared" si="4"/>
        <v>38.333333333333336</v>
      </c>
      <c r="J12" s="71">
        <v>0</v>
      </c>
      <c r="K12" s="38">
        <v>0</v>
      </c>
      <c r="L12" s="38">
        <f t="shared" si="2"/>
        <v>76.736111111111114</v>
      </c>
      <c r="M12" s="19"/>
    </row>
    <row r="13" spans="1:16" s="17" customFormat="1" ht="25.5" customHeight="1" x14ac:dyDescent="0.25">
      <c r="A13" s="18">
        <v>12</v>
      </c>
      <c r="B13" s="40" t="s">
        <v>120</v>
      </c>
      <c r="C13" s="35" t="s">
        <v>55</v>
      </c>
      <c r="D13" s="36" t="s">
        <v>58</v>
      </c>
      <c r="E13" s="36" t="s">
        <v>68</v>
      </c>
      <c r="F13" s="41">
        <v>2226</v>
      </c>
      <c r="G13" s="38">
        <f t="shared" si="0"/>
        <v>26712</v>
      </c>
      <c r="H13" s="38">
        <f>(F13/12)</f>
        <v>185.5</v>
      </c>
      <c r="I13" s="38">
        <f t="shared" ref="I13:I159" si="5">(460/12)*1</f>
        <v>38.333333333333336</v>
      </c>
      <c r="J13" s="71">
        <v>0</v>
      </c>
      <c r="K13" s="38">
        <v>0</v>
      </c>
      <c r="L13" s="38">
        <f t="shared" si="2"/>
        <v>93.263888888888886</v>
      </c>
      <c r="M13" s="19"/>
    </row>
    <row r="14" spans="1:16" s="17" customFormat="1" ht="25.5" customHeight="1" x14ac:dyDescent="0.25">
      <c r="A14" s="18">
        <v>13</v>
      </c>
      <c r="B14" s="47" t="s">
        <v>181</v>
      </c>
      <c r="C14" s="35" t="s">
        <v>55</v>
      </c>
      <c r="D14" s="36" t="s">
        <v>58</v>
      </c>
      <c r="E14" s="36" t="s">
        <v>65</v>
      </c>
      <c r="F14" s="39">
        <v>527</v>
      </c>
      <c r="G14" s="38">
        <f t="shared" si="0"/>
        <v>6324</v>
      </c>
      <c r="H14" s="38">
        <f>((F14+K14)/12)</f>
        <v>43.916666666666664</v>
      </c>
      <c r="I14" s="38">
        <f t="shared" si="5"/>
        <v>38.333333333333336</v>
      </c>
      <c r="J14" s="71">
        <v>0</v>
      </c>
      <c r="K14" s="38">
        <v>0</v>
      </c>
      <c r="L14" s="38">
        <f t="shared" si="2"/>
        <v>34.270833333333336</v>
      </c>
      <c r="M14" s="19"/>
    </row>
    <row r="15" spans="1:16" s="17" customFormat="1" ht="25.5" customHeight="1" x14ac:dyDescent="0.25">
      <c r="A15" s="18">
        <v>14</v>
      </c>
      <c r="B15" s="40" t="s">
        <v>140</v>
      </c>
      <c r="C15" s="35" t="s">
        <v>55</v>
      </c>
      <c r="D15" s="36" t="s">
        <v>58</v>
      </c>
      <c r="E15" s="36" t="s">
        <v>59</v>
      </c>
      <c r="F15" s="37">
        <v>901</v>
      </c>
      <c r="G15" s="38">
        <f t="shared" si="0"/>
        <v>10812</v>
      </c>
      <c r="H15" s="38">
        <f>(F15/12)</f>
        <v>75.083333333333329</v>
      </c>
      <c r="I15" s="38">
        <f t="shared" ref="I15:I172" si="6">(460/12)*1</f>
        <v>38.333333333333336</v>
      </c>
      <c r="J15" s="71">
        <v>0</v>
      </c>
      <c r="K15" s="38">
        <v>185</v>
      </c>
      <c r="L15" s="38">
        <f t="shared" si="2"/>
        <v>124.34027777777777</v>
      </c>
      <c r="M15" s="19"/>
    </row>
    <row r="16" spans="1:16" s="17" customFormat="1" ht="25.5" customHeight="1" x14ac:dyDescent="0.25">
      <c r="A16" s="18">
        <v>15</v>
      </c>
      <c r="B16" s="73" t="s">
        <v>208</v>
      </c>
      <c r="C16" s="35" t="s">
        <v>55</v>
      </c>
      <c r="D16" s="36" t="s">
        <v>58</v>
      </c>
      <c r="E16" s="36" t="s">
        <v>68</v>
      </c>
      <c r="F16" s="37">
        <v>2050</v>
      </c>
      <c r="G16" s="38">
        <f t="shared" si="0"/>
        <v>24600</v>
      </c>
      <c r="H16" s="38">
        <f>(F16/12)</f>
        <v>170.83333333333334</v>
      </c>
      <c r="I16" s="38">
        <f t="shared" si="6"/>
        <v>38.333333333333336</v>
      </c>
      <c r="J16" s="71">
        <v>0</v>
      </c>
      <c r="K16" s="38">
        <v>0</v>
      </c>
      <c r="L16" s="38">
        <f t="shared" si="2"/>
        <v>87.152777777777786</v>
      </c>
      <c r="M16" s="19"/>
    </row>
    <row r="17" spans="1:13" s="17" customFormat="1" ht="25.5" customHeight="1" x14ac:dyDescent="0.25">
      <c r="A17" s="18">
        <v>16</v>
      </c>
      <c r="B17" s="40" t="s">
        <v>196</v>
      </c>
      <c r="C17" s="35" t="s">
        <v>55</v>
      </c>
      <c r="D17" s="36" t="s">
        <v>58</v>
      </c>
      <c r="E17" s="36" t="s">
        <v>59</v>
      </c>
      <c r="F17" s="48">
        <v>986</v>
      </c>
      <c r="G17" s="38">
        <f t="shared" si="0"/>
        <v>11832</v>
      </c>
      <c r="H17" s="38">
        <f>((F17+K17)/12)</f>
        <v>101</v>
      </c>
      <c r="I17" s="38">
        <f t="shared" ref="I17:I178" si="7">(460/12)*1</f>
        <v>38.333333333333336</v>
      </c>
      <c r="J17" s="71">
        <v>0</v>
      </c>
      <c r="K17" s="38">
        <v>226</v>
      </c>
      <c r="L17" s="38">
        <f t="shared" si="2"/>
        <v>152.22222222222223</v>
      </c>
      <c r="M17" s="19"/>
    </row>
    <row r="18" spans="1:13" s="17" customFormat="1" ht="25.5" customHeight="1" x14ac:dyDescent="0.25">
      <c r="A18" s="18">
        <v>17</v>
      </c>
      <c r="B18" s="49" t="s">
        <v>197</v>
      </c>
      <c r="C18" s="35" t="s">
        <v>55</v>
      </c>
      <c r="D18" s="36" t="s">
        <v>58</v>
      </c>
      <c r="E18" s="36" t="s">
        <v>59</v>
      </c>
      <c r="F18" s="48">
        <v>986</v>
      </c>
      <c r="G18" s="38">
        <f t="shared" si="0"/>
        <v>11832</v>
      </c>
      <c r="H18" s="38">
        <f>((F18+K18)/12)</f>
        <v>82.166666666666671</v>
      </c>
      <c r="I18" s="38">
        <f t="shared" si="3"/>
        <v>38.333333333333336</v>
      </c>
      <c r="J18" s="71">
        <v>0</v>
      </c>
      <c r="K18" s="38">
        <v>0</v>
      </c>
      <c r="L18" s="38">
        <f t="shared" si="2"/>
        <v>50.208333333333329</v>
      </c>
      <c r="M18" s="19"/>
    </row>
    <row r="19" spans="1:13" s="17" customFormat="1" ht="25.5" customHeight="1" x14ac:dyDescent="0.25">
      <c r="A19" s="18">
        <v>18</v>
      </c>
      <c r="B19" s="40" t="s">
        <v>198</v>
      </c>
      <c r="C19" s="35" t="s">
        <v>55</v>
      </c>
      <c r="D19" s="36" t="s">
        <v>58</v>
      </c>
      <c r="E19" s="36" t="s">
        <v>59</v>
      </c>
      <c r="F19" s="39">
        <v>986</v>
      </c>
      <c r="G19" s="38">
        <f t="shared" si="0"/>
        <v>11832</v>
      </c>
      <c r="H19" s="38">
        <f>(F19/12)</f>
        <v>82.166666666666671</v>
      </c>
      <c r="I19" s="38">
        <f t="shared" ref="I19:I154" si="8">(460/12)*1</f>
        <v>38.333333333333336</v>
      </c>
      <c r="J19" s="71">
        <v>0</v>
      </c>
      <c r="K19" s="38">
        <v>0</v>
      </c>
      <c r="L19" s="38">
        <f t="shared" si="2"/>
        <v>50.208333333333329</v>
      </c>
      <c r="M19" s="19"/>
    </row>
    <row r="20" spans="1:13" s="17" customFormat="1" ht="25.5" customHeight="1" x14ac:dyDescent="0.25">
      <c r="A20" s="18">
        <v>19</v>
      </c>
      <c r="B20" s="40" t="s">
        <v>193</v>
      </c>
      <c r="C20" s="35" t="s">
        <v>55</v>
      </c>
      <c r="D20" s="36" t="s">
        <v>58</v>
      </c>
      <c r="E20" s="36" t="s">
        <v>113</v>
      </c>
      <c r="F20" s="48">
        <v>817</v>
      </c>
      <c r="G20" s="38">
        <f t="shared" si="0"/>
        <v>9804</v>
      </c>
      <c r="H20" s="38">
        <f>((F20+K20)/12)</f>
        <v>68.083333333333329</v>
      </c>
      <c r="I20" s="38">
        <f t="shared" si="6"/>
        <v>38.333333333333336</v>
      </c>
      <c r="J20" s="71">
        <v>0</v>
      </c>
      <c r="K20" s="38">
        <v>0</v>
      </c>
      <c r="L20" s="38">
        <f t="shared" si="2"/>
        <v>44.340277777777779</v>
      </c>
      <c r="M20" s="19"/>
    </row>
    <row r="21" spans="1:13" s="17" customFormat="1" ht="25.5" customHeight="1" x14ac:dyDescent="0.25">
      <c r="A21" s="18">
        <v>20</v>
      </c>
      <c r="B21" s="49" t="s">
        <v>199</v>
      </c>
      <c r="C21" s="35" t="s">
        <v>55</v>
      </c>
      <c r="D21" s="36" t="s">
        <v>58</v>
      </c>
      <c r="E21" s="36" t="s">
        <v>59</v>
      </c>
      <c r="F21" s="48">
        <v>986</v>
      </c>
      <c r="G21" s="38">
        <f t="shared" si="0"/>
        <v>11832</v>
      </c>
      <c r="H21" s="38">
        <f>((F21+K21)/12)</f>
        <v>139.16666666666666</v>
      </c>
      <c r="I21" s="38">
        <f t="shared" ref="I21:I132" si="9">(460/12)*1</f>
        <v>38.333333333333336</v>
      </c>
      <c r="J21" s="71">
        <v>0</v>
      </c>
      <c r="K21" s="38">
        <v>684</v>
      </c>
      <c r="L21" s="38">
        <f t="shared" si="2"/>
        <v>358.95833333333337</v>
      </c>
      <c r="M21" s="19"/>
    </row>
    <row r="22" spans="1:13" s="17" customFormat="1" ht="25.5" customHeight="1" x14ac:dyDescent="0.25">
      <c r="A22" s="18">
        <v>21</v>
      </c>
      <c r="B22" s="40" t="s">
        <v>194</v>
      </c>
      <c r="C22" s="35" t="s">
        <v>55</v>
      </c>
      <c r="D22" s="36" t="s">
        <v>58</v>
      </c>
      <c r="E22" s="36" t="s">
        <v>113</v>
      </c>
      <c r="F22" s="39">
        <v>831.25</v>
      </c>
      <c r="G22" s="38">
        <f t="shared" si="0"/>
        <v>9975</v>
      </c>
      <c r="H22" s="38">
        <f>(F22/12)</f>
        <v>69.270833333333329</v>
      </c>
      <c r="I22" s="38">
        <f t="shared" ref="I22:I174" si="10">(460/12)*1</f>
        <v>38.333333333333336</v>
      </c>
      <c r="J22" s="71">
        <v>0</v>
      </c>
      <c r="K22" s="38">
        <v>0</v>
      </c>
      <c r="L22" s="38">
        <f t="shared" si="2"/>
        <v>44.835069444444436</v>
      </c>
      <c r="M22" s="19"/>
    </row>
    <row r="23" spans="1:13" s="17" customFormat="1" ht="25.5" customHeight="1" x14ac:dyDescent="0.25">
      <c r="A23" s="18">
        <v>22</v>
      </c>
      <c r="B23" s="40" t="s">
        <v>99</v>
      </c>
      <c r="C23" s="35" t="s">
        <v>55</v>
      </c>
      <c r="D23" s="36" t="s">
        <v>58</v>
      </c>
      <c r="E23" s="36" t="s">
        <v>68</v>
      </c>
      <c r="F23" s="39">
        <v>2050</v>
      </c>
      <c r="G23" s="38">
        <f t="shared" si="0"/>
        <v>24600</v>
      </c>
      <c r="H23" s="38">
        <f>(F23/12)</f>
        <v>170.83333333333334</v>
      </c>
      <c r="I23" s="38">
        <f>(460/360)*30</f>
        <v>38.333333333333329</v>
      </c>
      <c r="J23" s="71">
        <v>0</v>
      </c>
      <c r="K23" s="38">
        <v>0</v>
      </c>
      <c r="L23" s="38">
        <f t="shared" si="2"/>
        <v>87.152777777777786</v>
      </c>
      <c r="M23" s="19"/>
    </row>
    <row r="24" spans="1:13" s="17" customFormat="1" ht="25.5" customHeight="1" x14ac:dyDescent="0.25">
      <c r="A24" s="18">
        <v>23</v>
      </c>
      <c r="B24" s="40" t="s">
        <v>71</v>
      </c>
      <c r="C24" s="35" t="s">
        <v>55</v>
      </c>
      <c r="D24" s="36" t="s">
        <v>58</v>
      </c>
      <c r="E24" s="36" t="s">
        <v>72</v>
      </c>
      <c r="F24" s="41">
        <v>1212</v>
      </c>
      <c r="G24" s="38">
        <f t="shared" si="0"/>
        <v>14544</v>
      </c>
      <c r="H24" s="38">
        <f>(F24/12)</f>
        <v>101</v>
      </c>
      <c r="I24" s="38">
        <f>(460/12)*1</f>
        <v>38.333333333333336</v>
      </c>
      <c r="J24" s="71">
        <v>0</v>
      </c>
      <c r="K24" s="38">
        <v>0</v>
      </c>
      <c r="L24" s="38">
        <f t="shared" si="2"/>
        <v>58.055555555555564</v>
      </c>
      <c r="M24" s="19"/>
    </row>
    <row r="25" spans="1:13" s="17" customFormat="1" ht="25.5" customHeight="1" x14ac:dyDescent="0.25">
      <c r="A25" s="18">
        <v>24</v>
      </c>
      <c r="B25" s="40" t="s">
        <v>147</v>
      </c>
      <c r="C25" s="35" t="s">
        <v>55</v>
      </c>
      <c r="D25" s="36" t="s">
        <v>58</v>
      </c>
      <c r="E25" s="36" t="s">
        <v>113</v>
      </c>
      <c r="F25" s="39">
        <v>817</v>
      </c>
      <c r="G25" s="38">
        <f t="shared" si="0"/>
        <v>9804</v>
      </c>
      <c r="H25" s="38">
        <f>(F25/12)</f>
        <v>68.083333333333329</v>
      </c>
      <c r="I25" s="38">
        <f t="shared" si="6"/>
        <v>38.333333333333336</v>
      </c>
      <c r="J25" s="71">
        <v>0</v>
      </c>
      <c r="K25" s="38">
        <v>0</v>
      </c>
      <c r="L25" s="38">
        <f t="shared" si="2"/>
        <v>44.340277777777779</v>
      </c>
      <c r="M25" s="19"/>
    </row>
    <row r="26" spans="1:13" s="17" customFormat="1" ht="25.5" customHeight="1" x14ac:dyDescent="0.25">
      <c r="A26" s="18">
        <v>25</v>
      </c>
      <c r="B26" s="40" t="s">
        <v>100</v>
      </c>
      <c r="C26" s="35" t="s">
        <v>55</v>
      </c>
      <c r="D26" s="36" t="s">
        <v>58</v>
      </c>
      <c r="E26" s="36" t="s">
        <v>72</v>
      </c>
      <c r="F26" s="48">
        <v>1212</v>
      </c>
      <c r="G26" s="38">
        <f t="shared" si="0"/>
        <v>14544</v>
      </c>
      <c r="H26" s="38">
        <f>(F26/12)</f>
        <v>101</v>
      </c>
      <c r="I26" s="38">
        <f>(460/12)*1</f>
        <v>38.333333333333336</v>
      </c>
      <c r="J26" s="71">
        <v>0</v>
      </c>
      <c r="K26" s="38">
        <v>0</v>
      </c>
      <c r="L26" s="38">
        <f t="shared" si="2"/>
        <v>58.055555555555564</v>
      </c>
      <c r="M26" s="19"/>
    </row>
    <row r="27" spans="1:13" s="17" customFormat="1" ht="25.5" customHeight="1" x14ac:dyDescent="0.25">
      <c r="A27" s="18">
        <v>26</v>
      </c>
      <c r="B27" s="40" t="s">
        <v>195</v>
      </c>
      <c r="C27" s="35" t="s">
        <v>55</v>
      </c>
      <c r="D27" s="36" t="s">
        <v>58</v>
      </c>
      <c r="E27" s="36" t="s">
        <v>85</v>
      </c>
      <c r="F27" s="48">
        <v>622</v>
      </c>
      <c r="G27" s="38">
        <f t="shared" si="0"/>
        <v>7464</v>
      </c>
      <c r="H27" s="38">
        <f>((F27+K27)/12)</f>
        <v>60.029166666666669</v>
      </c>
      <c r="I27" s="38">
        <f t="shared" si="3"/>
        <v>38.333333333333336</v>
      </c>
      <c r="J27" s="71">
        <v>0</v>
      </c>
      <c r="K27" s="38">
        <v>98.35</v>
      </c>
      <c r="L27" s="38">
        <f t="shared" si="2"/>
        <v>81.963541666666671</v>
      </c>
      <c r="M27" s="19"/>
    </row>
    <row r="28" spans="1:13" s="17" customFormat="1" ht="25.5" customHeight="1" x14ac:dyDescent="0.25">
      <c r="A28" s="18">
        <v>27</v>
      </c>
      <c r="B28" s="40" t="s">
        <v>94</v>
      </c>
      <c r="C28" s="35" t="s">
        <v>55</v>
      </c>
      <c r="D28" s="36" t="s">
        <v>58</v>
      </c>
      <c r="E28" s="36" t="s">
        <v>65</v>
      </c>
      <c r="F28" s="37">
        <v>460</v>
      </c>
      <c r="G28" s="38">
        <f t="shared" si="0"/>
        <v>5520</v>
      </c>
      <c r="H28" s="38">
        <f t="shared" ref="H28:H37" si="11">(F28/12)</f>
        <v>38.333333333333336</v>
      </c>
      <c r="I28" s="38">
        <f t="shared" si="5"/>
        <v>38.333333333333336</v>
      </c>
      <c r="J28" s="71">
        <v>0</v>
      </c>
      <c r="K28" s="38">
        <v>0</v>
      </c>
      <c r="L28" s="38">
        <f t="shared" si="2"/>
        <v>31.944444444444446</v>
      </c>
      <c r="M28" s="19"/>
    </row>
    <row r="29" spans="1:13" s="17" customFormat="1" ht="25.5" customHeight="1" x14ac:dyDescent="0.25">
      <c r="A29" s="18">
        <v>28</v>
      </c>
      <c r="B29" s="40" t="s">
        <v>94</v>
      </c>
      <c r="C29" s="35" t="s">
        <v>55</v>
      </c>
      <c r="D29" s="36" t="s">
        <v>58</v>
      </c>
      <c r="E29" s="36" t="s">
        <v>65</v>
      </c>
      <c r="F29" s="37">
        <v>460</v>
      </c>
      <c r="G29" s="38">
        <f t="shared" si="0"/>
        <v>5520</v>
      </c>
      <c r="H29" s="38">
        <f t="shared" si="11"/>
        <v>38.333333333333336</v>
      </c>
      <c r="I29" s="38">
        <f t="shared" si="4"/>
        <v>38.333333333333336</v>
      </c>
      <c r="J29" s="71">
        <v>0</v>
      </c>
      <c r="K29" s="38">
        <v>0</v>
      </c>
      <c r="L29" s="38">
        <f t="shared" si="2"/>
        <v>31.944444444444446</v>
      </c>
      <c r="M29" s="19"/>
    </row>
    <row r="30" spans="1:13" s="17" customFormat="1" ht="25.5" customHeight="1" x14ac:dyDescent="0.25">
      <c r="A30" s="18">
        <v>29</v>
      </c>
      <c r="B30" s="50" t="s">
        <v>138</v>
      </c>
      <c r="C30" s="35" t="s">
        <v>55</v>
      </c>
      <c r="D30" s="36" t="s">
        <v>58</v>
      </c>
      <c r="E30" s="36" t="s">
        <v>59</v>
      </c>
      <c r="F30" s="39">
        <v>901</v>
      </c>
      <c r="G30" s="38">
        <f t="shared" si="0"/>
        <v>10812</v>
      </c>
      <c r="H30" s="38">
        <f t="shared" si="11"/>
        <v>75.083333333333329</v>
      </c>
      <c r="I30" s="38">
        <f>(460/12)*1</f>
        <v>38.333333333333336</v>
      </c>
      <c r="J30" s="71">
        <v>0</v>
      </c>
      <c r="K30" s="38">
        <v>0</v>
      </c>
      <c r="L30" s="38">
        <f t="shared" si="2"/>
        <v>47.256944444444436</v>
      </c>
      <c r="M30" s="19"/>
    </row>
    <row r="31" spans="1:13" s="17" customFormat="1" ht="25.5" customHeight="1" x14ac:dyDescent="0.25">
      <c r="A31" s="18">
        <v>30</v>
      </c>
      <c r="B31" s="49" t="s">
        <v>151</v>
      </c>
      <c r="C31" s="35" t="s">
        <v>55</v>
      </c>
      <c r="D31" s="36" t="s">
        <v>56</v>
      </c>
      <c r="E31" s="36" t="s">
        <v>68</v>
      </c>
      <c r="F31" s="39">
        <v>2050</v>
      </c>
      <c r="G31" s="38">
        <f t="shared" si="0"/>
        <v>24600</v>
      </c>
      <c r="H31" s="38">
        <f t="shared" si="11"/>
        <v>170.83333333333334</v>
      </c>
      <c r="I31" s="38">
        <f>(460/360)*30</f>
        <v>38.333333333333329</v>
      </c>
      <c r="J31" s="71">
        <v>0</v>
      </c>
      <c r="K31" s="38">
        <v>0</v>
      </c>
      <c r="L31" s="38">
        <f t="shared" si="2"/>
        <v>87.152777777777786</v>
      </c>
      <c r="M31" s="19"/>
    </row>
    <row r="32" spans="1:13" s="17" customFormat="1" ht="25.5" customHeight="1" x14ac:dyDescent="0.25">
      <c r="A32" s="18">
        <v>31</v>
      </c>
      <c r="B32" s="40" t="s">
        <v>94</v>
      </c>
      <c r="C32" s="35" t="s">
        <v>55</v>
      </c>
      <c r="D32" s="36" t="s">
        <v>56</v>
      </c>
      <c r="E32" s="36" t="s">
        <v>65</v>
      </c>
      <c r="F32" s="37">
        <v>460</v>
      </c>
      <c r="G32" s="38">
        <f t="shared" si="0"/>
        <v>5520</v>
      </c>
      <c r="H32" s="38">
        <f t="shared" si="11"/>
        <v>38.333333333333336</v>
      </c>
      <c r="I32" s="38">
        <f t="shared" si="8"/>
        <v>38.333333333333336</v>
      </c>
      <c r="J32" s="71">
        <v>0</v>
      </c>
      <c r="K32" s="38">
        <v>0</v>
      </c>
      <c r="L32" s="38">
        <f t="shared" si="2"/>
        <v>31.944444444444446</v>
      </c>
      <c r="M32" s="19"/>
    </row>
    <row r="33" spans="1:16" s="17" customFormat="1" ht="25.5" customHeight="1" x14ac:dyDescent="0.25">
      <c r="A33" s="18">
        <v>32</v>
      </c>
      <c r="B33" s="40" t="s">
        <v>108</v>
      </c>
      <c r="C33" s="35" t="s">
        <v>55</v>
      </c>
      <c r="D33" s="36" t="s">
        <v>56</v>
      </c>
      <c r="E33" s="36" t="s">
        <v>72</v>
      </c>
      <c r="F33" s="37">
        <v>1212</v>
      </c>
      <c r="G33" s="38">
        <f t="shared" si="0"/>
        <v>14544</v>
      </c>
      <c r="H33" s="38">
        <f t="shared" si="11"/>
        <v>101</v>
      </c>
      <c r="I33" s="38">
        <f t="shared" si="8"/>
        <v>38.333333333333336</v>
      </c>
      <c r="J33" s="71">
        <v>0</v>
      </c>
      <c r="K33" s="38">
        <v>0</v>
      </c>
      <c r="L33" s="38">
        <f t="shared" si="2"/>
        <v>58.055555555555564</v>
      </c>
      <c r="M33" s="19"/>
    </row>
    <row r="34" spans="1:16" s="17" customFormat="1" ht="25.5" customHeight="1" x14ac:dyDescent="0.25">
      <c r="A34" s="18">
        <v>33</v>
      </c>
      <c r="B34" s="40" t="s">
        <v>121</v>
      </c>
      <c r="C34" s="35" t="s">
        <v>55</v>
      </c>
      <c r="D34" s="36" t="s">
        <v>56</v>
      </c>
      <c r="E34" s="36" t="s">
        <v>85</v>
      </c>
      <c r="F34" s="39">
        <v>590</v>
      </c>
      <c r="G34" s="38">
        <f t="shared" si="0"/>
        <v>7080</v>
      </c>
      <c r="H34" s="38">
        <f t="shared" si="11"/>
        <v>49.166666666666664</v>
      </c>
      <c r="I34" s="38">
        <f t="shared" si="5"/>
        <v>38.333333333333336</v>
      </c>
      <c r="J34" s="71">
        <v>0</v>
      </c>
      <c r="K34" s="38">
        <v>0</v>
      </c>
      <c r="L34" s="38">
        <f t="shared" si="2"/>
        <v>36.458333333333336</v>
      </c>
      <c r="M34" s="19"/>
    </row>
    <row r="35" spans="1:16" s="17" customFormat="1" ht="25.5" customHeight="1" x14ac:dyDescent="0.25">
      <c r="A35" s="18">
        <v>34</v>
      </c>
      <c r="B35" s="40" t="s">
        <v>164</v>
      </c>
      <c r="C35" s="35" t="s">
        <v>55</v>
      </c>
      <c r="D35" s="36" t="s">
        <v>56</v>
      </c>
      <c r="E35" s="36" t="s">
        <v>85</v>
      </c>
      <c r="F35" s="37">
        <v>590</v>
      </c>
      <c r="G35" s="38">
        <f t="shared" si="0"/>
        <v>7080</v>
      </c>
      <c r="H35" s="38">
        <f t="shared" si="11"/>
        <v>49.166666666666664</v>
      </c>
      <c r="I35" s="38">
        <f>(460/12)*1</f>
        <v>38.333333333333336</v>
      </c>
      <c r="J35" s="71">
        <v>0</v>
      </c>
      <c r="K35" s="38">
        <v>0</v>
      </c>
      <c r="L35" s="38">
        <f t="shared" si="2"/>
        <v>36.458333333333336</v>
      </c>
      <c r="M35" s="19"/>
      <c r="P35" s="21"/>
    </row>
    <row r="36" spans="1:16" s="17" customFormat="1" ht="25.5" customHeight="1" x14ac:dyDescent="0.25">
      <c r="A36" s="18">
        <v>35</v>
      </c>
      <c r="B36" s="42" t="s">
        <v>141</v>
      </c>
      <c r="C36" s="35" t="s">
        <v>55</v>
      </c>
      <c r="D36" s="36" t="s">
        <v>56</v>
      </c>
      <c r="E36" s="36" t="s">
        <v>57</v>
      </c>
      <c r="F36" s="37">
        <v>675</v>
      </c>
      <c r="G36" s="38">
        <f t="shared" ref="G36:G68" si="12">F36*12</f>
        <v>8100</v>
      </c>
      <c r="H36" s="38">
        <f t="shared" si="11"/>
        <v>56.25</v>
      </c>
      <c r="I36" s="38">
        <f t="shared" si="6"/>
        <v>38.333333333333336</v>
      </c>
      <c r="J36" s="71">
        <v>0</v>
      </c>
      <c r="K36" s="38">
        <v>0</v>
      </c>
      <c r="L36" s="38">
        <f t="shared" si="2"/>
        <v>39.409722222222229</v>
      </c>
      <c r="M36" s="19"/>
    </row>
    <row r="37" spans="1:16" s="17" customFormat="1" ht="25.5" customHeight="1" x14ac:dyDescent="0.25">
      <c r="A37" s="18">
        <v>36</v>
      </c>
      <c r="B37" s="40" t="s">
        <v>87</v>
      </c>
      <c r="C37" s="35" t="s">
        <v>55</v>
      </c>
      <c r="D37" s="36" t="s">
        <v>56</v>
      </c>
      <c r="E37" s="36" t="s">
        <v>72</v>
      </c>
      <c r="F37" s="37">
        <v>1200</v>
      </c>
      <c r="G37" s="38">
        <f t="shared" si="12"/>
        <v>14400</v>
      </c>
      <c r="H37" s="38">
        <f t="shared" si="11"/>
        <v>100</v>
      </c>
      <c r="I37" s="38">
        <f t="shared" si="3"/>
        <v>38.333333333333336</v>
      </c>
      <c r="J37" s="71">
        <v>0</v>
      </c>
      <c r="K37" s="38">
        <v>0</v>
      </c>
      <c r="L37" s="38">
        <f t="shared" si="2"/>
        <v>57.638888888888893</v>
      </c>
      <c r="M37" s="19"/>
    </row>
    <row r="38" spans="1:16" s="17" customFormat="1" ht="25.5" customHeight="1" x14ac:dyDescent="0.25">
      <c r="A38" s="18">
        <v>37</v>
      </c>
      <c r="B38" s="51" t="s">
        <v>200</v>
      </c>
      <c r="C38" s="35" t="s">
        <v>55</v>
      </c>
      <c r="D38" s="36" t="s">
        <v>56</v>
      </c>
      <c r="E38" s="36" t="s">
        <v>134</v>
      </c>
      <c r="F38" s="39">
        <v>1212</v>
      </c>
      <c r="G38" s="38">
        <f t="shared" si="12"/>
        <v>14544</v>
      </c>
      <c r="H38" s="38">
        <f>((F38+K38)/12)</f>
        <v>170.83333333333334</v>
      </c>
      <c r="I38" s="38">
        <f t="shared" si="4"/>
        <v>38.333333333333336</v>
      </c>
      <c r="J38" s="71">
        <v>0</v>
      </c>
      <c r="K38" s="38">
        <v>838</v>
      </c>
      <c r="L38" s="38">
        <f t="shared" si="2"/>
        <v>436.31944444444451</v>
      </c>
      <c r="M38" s="19"/>
    </row>
    <row r="39" spans="1:16" s="17" customFormat="1" ht="25.5" customHeight="1" x14ac:dyDescent="0.25">
      <c r="A39" s="18">
        <v>38</v>
      </c>
      <c r="B39" s="40" t="s">
        <v>123</v>
      </c>
      <c r="C39" s="35" t="s">
        <v>55</v>
      </c>
      <c r="D39" s="36" t="s">
        <v>56</v>
      </c>
      <c r="E39" s="36" t="s">
        <v>72</v>
      </c>
      <c r="F39" s="39">
        <v>1164</v>
      </c>
      <c r="G39" s="38">
        <f t="shared" si="12"/>
        <v>13968</v>
      </c>
      <c r="H39" s="38">
        <f>(F39/12)</f>
        <v>97</v>
      </c>
      <c r="I39" s="38">
        <f t="shared" si="5"/>
        <v>38.333333333333336</v>
      </c>
      <c r="J39" s="71">
        <v>0</v>
      </c>
      <c r="K39" s="38">
        <v>0</v>
      </c>
      <c r="L39" s="38">
        <f t="shared" si="2"/>
        <v>56.388888888888893</v>
      </c>
      <c r="M39" s="19"/>
    </row>
    <row r="40" spans="1:16" s="17" customFormat="1" ht="25.5" customHeight="1" x14ac:dyDescent="0.25">
      <c r="A40" s="18">
        <v>39</v>
      </c>
      <c r="B40" s="42" t="s">
        <v>150</v>
      </c>
      <c r="C40" s="35" t="s">
        <v>55</v>
      </c>
      <c r="D40" s="36" t="s">
        <v>56</v>
      </c>
      <c r="E40" s="36" t="s">
        <v>72</v>
      </c>
      <c r="F40" s="37">
        <v>1212</v>
      </c>
      <c r="G40" s="38">
        <f t="shared" si="12"/>
        <v>14544</v>
      </c>
      <c r="H40" s="38">
        <f>(F40/12)</f>
        <v>101</v>
      </c>
      <c r="I40" s="38">
        <f t="shared" si="10"/>
        <v>38.333333333333336</v>
      </c>
      <c r="J40" s="71">
        <v>0</v>
      </c>
      <c r="K40" s="38">
        <v>0</v>
      </c>
      <c r="L40" s="38">
        <f t="shared" si="2"/>
        <v>58.055555555555564</v>
      </c>
      <c r="M40" s="19"/>
    </row>
    <row r="41" spans="1:16" s="17" customFormat="1" ht="25.5" customHeight="1" x14ac:dyDescent="0.25">
      <c r="A41" s="18">
        <v>40</v>
      </c>
      <c r="B41" s="40" t="s">
        <v>54</v>
      </c>
      <c r="C41" s="35" t="s">
        <v>55</v>
      </c>
      <c r="D41" s="36" t="s">
        <v>56</v>
      </c>
      <c r="E41" s="36" t="s">
        <v>57</v>
      </c>
      <c r="F41" s="52">
        <v>675</v>
      </c>
      <c r="G41" s="38">
        <f t="shared" si="12"/>
        <v>8100</v>
      </c>
      <c r="H41" s="38">
        <f>(F41/12)</f>
        <v>56.25</v>
      </c>
      <c r="I41" s="38">
        <f t="shared" si="9"/>
        <v>38.333333333333336</v>
      </c>
      <c r="J41" s="71">
        <v>0</v>
      </c>
      <c r="K41" s="38">
        <v>44.39</v>
      </c>
      <c r="L41" s="38">
        <f t="shared" si="2"/>
        <v>57.905555555555566</v>
      </c>
      <c r="M41" s="19"/>
    </row>
    <row r="42" spans="1:16" s="17" customFormat="1" ht="25.5" customHeight="1" x14ac:dyDescent="0.25">
      <c r="A42" s="18">
        <v>41</v>
      </c>
      <c r="B42" s="40" t="s">
        <v>129</v>
      </c>
      <c r="C42" s="35" t="s">
        <v>55</v>
      </c>
      <c r="D42" s="36" t="s">
        <v>56</v>
      </c>
      <c r="E42" s="36" t="s">
        <v>68</v>
      </c>
      <c r="F42" s="37">
        <v>2050</v>
      </c>
      <c r="G42" s="38">
        <f t="shared" si="12"/>
        <v>24600</v>
      </c>
      <c r="H42" s="38">
        <f>((F42+K42)/12)</f>
        <v>170.83333333333334</v>
      </c>
      <c r="I42" s="38">
        <f>(460/360)*30</f>
        <v>38.333333333333329</v>
      </c>
      <c r="J42" s="71">
        <v>0</v>
      </c>
      <c r="K42" s="38">
        <v>0</v>
      </c>
      <c r="L42" s="38">
        <f t="shared" si="2"/>
        <v>87.152777777777786</v>
      </c>
      <c r="M42" s="19"/>
    </row>
    <row r="43" spans="1:16" s="17" customFormat="1" ht="25.5" customHeight="1" x14ac:dyDescent="0.25">
      <c r="A43" s="18">
        <v>42</v>
      </c>
      <c r="B43" s="34" t="s">
        <v>191</v>
      </c>
      <c r="C43" s="35" t="s">
        <v>55</v>
      </c>
      <c r="D43" s="36" t="s">
        <v>56</v>
      </c>
      <c r="E43" s="36" t="s">
        <v>59</v>
      </c>
      <c r="F43" s="52">
        <v>986</v>
      </c>
      <c r="G43" s="38">
        <f t="shared" si="12"/>
        <v>11832</v>
      </c>
      <c r="H43" s="38">
        <f>((F43+K43)/12)</f>
        <v>82.166666666666671</v>
      </c>
      <c r="I43" s="38">
        <f>(460/360)*30</f>
        <v>38.333333333333329</v>
      </c>
      <c r="J43" s="71">
        <v>0</v>
      </c>
      <c r="K43" s="38">
        <v>0</v>
      </c>
      <c r="L43" s="38">
        <f t="shared" si="2"/>
        <v>50.208333333333329</v>
      </c>
      <c r="M43" s="19"/>
    </row>
    <row r="44" spans="1:16" s="17" customFormat="1" ht="25.5" customHeight="1" x14ac:dyDescent="0.25">
      <c r="A44" s="18">
        <v>43</v>
      </c>
      <c r="B44" s="40" t="s">
        <v>54</v>
      </c>
      <c r="C44" s="35" t="s">
        <v>55</v>
      </c>
      <c r="D44" s="36" t="s">
        <v>56</v>
      </c>
      <c r="E44" s="36" t="s">
        <v>57</v>
      </c>
      <c r="F44" s="39">
        <v>675</v>
      </c>
      <c r="G44" s="38">
        <f t="shared" si="12"/>
        <v>8100</v>
      </c>
      <c r="H44" s="38">
        <f>(F44/12)</f>
        <v>56.25</v>
      </c>
      <c r="I44" s="38">
        <f t="shared" si="3"/>
        <v>38.333333333333336</v>
      </c>
      <c r="J44" s="71">
        <v>0</v>
      </c>
      <c r="K44" s="38">
        <v>0</v>
      </c>
      <c r="L44" s="38">
        <f t="shared" si="2"/>
        <v>39.409722222222229</v>
      </c>
      <c r="M44" s="19"/>
    </row>
    <row r="45" spans="1:16" s="17" customFormat="1" ht="25.5" customHeight="1" x14ac:dyDescent="0.25">
      <c r="A45" s="18">
        <v>44</v>
      </c>
      <c r="B45" s="40" t="s">
        <v>126</v>
      </c>
      <c r="C45" s="35" t="s">
        <v>55</v>
      </c>
      <c r="D45" s="36" t="s">
        <v>56</v>
      </c>
      <c r="E45" s="36" t="s">
        <v>127</v>
      </c>
      <c r="F45" s="48">
        <v>1340</v>
      </c>
      <c r="G45" s="38">
        <f t="shared" si="12"/>
        <v>16080</v>
      </c>
      <c r="H45" s="38">
        <f>(F45/12)</f>
        <v>111.66666666666667</v>
      </c>
      <c r="I45" s="38">
        <f t="shared" si="5"/>
        <v>38.333333333333336</v>
      </c>
      <c r="J45" s="71">
        <v>0</v>
      </c>
      <c r="K45" s="38">
        <v>0</v>
      </c>
      <c r="L45" s="38">
        <f t="shared" si="2"/>
        <v>62.5</v>
      </c>
      <c r="M45" s="19"/>
    </row>
    <row r="46" spans="1:16" s="17" customFormat="1" ht="25.5" customHeight="1" x14ac:dyDescent="0.25">
      <c r="A46" s="18">
        <v>45</v>
      </c>
      <c r="B46" s="40" t="s">
        <v>54</v>
      </c>
      <c r="C46" s="35" t="s">
        <v>55</v>
      </c>
      <c r="D46" s="36" t="s">
        <v>56</v>
      </c>
      <c r="E46" s="36" t="s">
        <v>57</v>
      </c>
      <c r="F46" s="39">
        <v>675</v>
      </c>
      <c r="G46" s="38">
        <f t="shared" si="12"/>
        <v>8100</v>
      </c>
      <c r="H46" s="38">
        <f>(F46/12)</f>
        <v>56.25</v>
      </c>
      <c r="I46" s="38">
        <f t="shared" si="3"/>
        <v>38.333333333333336</v>
      </c>
      <c r="J46" s="71">
        <v>0</v>
      </c>
      <c r="K46" s="38">
        <v>0</v>
      </c>
      <c r="L46" s="38">
        <f t="shared" si="2"/>
        <v>39.409722222222229</v>
      </c>
      <c r="M46" s="19"/>
    </row>
    <row r="47" spans="1:16" s="17" customFormat="1" ht="25.5" customHeight="1" x14ac:dyDescent="0.25">
      <c r="A47" s="18">
        <v>46</v>
      </c>
      <c r="B47" s="42" t="s">
        <v>67</v>
      </c>
      <c r="C47" s="35" t="s">
        <v>55</v>
      </c>
      <c r="D47" s="36" t="s">
        <v>56</v>
      </c>
      <c r="E47" s="36" t="s">
        <v>68</v>
      </c>
      <c r="F47" s="48">
        <v>2050</v>
      </c>
      <c r="G47" s="38">
        <f t="shared" si="12"/>
        <v>24600</v>
      </c>
      <c r="H47" s="38">
        <f>(F47/12)</f>
        <v>170.83333333333334</v>
      </c>
      <c r="I47" s="38">
        <f>(460/360)*30</f>
        <v>38.333333333333329</v>
      </c>
      <c r="J47" s="71">
        <v>0</v>
      </c>
      <c r="K47" s="38">
        <v>0</v>
      </c>
      <c r="L47" s="38">
        <f t="shared" si="2"/>
        <v>87.152777777777786</v>
      </c>
      <c r="M47" s="19"/>
    </row>
    <row r="48" spans="1:16" s="17" customFormat="1" ht="25.5" customHeight="1" x14ac:dyDescent="0.25">
      <c r="A48" s="18">
        <v>47</v>
      </c>
      <c r="B48" s="40" t="s">
        <v>159</v>
      </c>
      <c r="C48" s="35" t="s">
        <v>55</v>
      </c>
      <c r="D48" s="36" t="s">
        <v>56</v>
      </c>
      <c r="E48" s="36" t="s">
        <v>72</v>
      </c>
      <c r="F48" s="39">
        <v>1164</v>
      </c>
      <c r="G48" s="38">
        <f t="shared" si="12"/>
        <v>13968</v>
      </c>
      <c r="H48" s="38">
        <f>((F48+K48)/12)</f>
        <v>97</v>
      </c>
      <c r="I48" s="38">
        <f t="shared" ref="I48:I181" si="13">(460/12)*1</f>
        <v>38.333333333333336</v>
      </c>
      <c r="J48" s="71">
        <v>0</v>
      </c>
      <c r="K48" s="38">
        <v>0</v>
      </c>
      <c r="L48" s="38">
        <f t="shared" si="2"/>
        <v>56.388888888888893</v>
      </c>
      <c r="M48" s="19"/>
      <c r="P48" s="21"/>
    </row>
    <row r="49" spans="1:16" s="17" customFormat="1" ht="25.5" customHeight="1" x14ac:dyDescent="0.25">
      <c r="A49" s="18">
        <v>48</v>
      </c>
      <c r="B49" s="47" t="s">
        <v>201</v>
      </c>
      <c r="C49" s="35" t="s">
        <v>55</v>
      </c>
      <c r="D49" s="36" t="s">
        <v>56</v>
      </c>
      <c r="E49" s="36" t="s">
        <v>65</v>
      </c>
      <c r="F49" s="48">
        <v>500</v>
      </c>
      <c r="G49" s="38">
        <f t="shared" si="12"/>
        <v>6000</v>
      </c>
      <c r="H49" s="38">
        <f t="shared" ref="H49:H81" si="14">(F49/12)</f>
        <v>41.666666666666664</v>
      </c>
      <c r="I49" s="38">
        <f t="shared" si="6"/>
        <v>38.333333333333336</v>
      </c>
      <c r="J49" s="71">
        <v>0</v>
      </c>
      <c r="K49" s="38">
        <v>0</v>
      </c>
      <c r="L49" s="38">
        <f t="shared" si="2"/>
        <v>33.333333333333336</v>
      </c>
      <c r="M49" s="19"/>
    </row>
    <row r="50" spans="1:16" s="17" customFormat="1" ht="25.5" customHeight="1" x14ac:dyDescent="0.25">
      <c r="A50" s="18">
        <v>49</v>
      </c>
      <c r="B50" s="40" t="s">
        <v>82</v>
      </c>
      <c r="C50" s="35" t="s">
        <v>83</v>
      </c>
      <c r="D50" s="36" t="s">
        <v>64</v>
      </c>
      <c r="E50" s="36" t="s">
        <v>65</v>
      </c>
      <c r="F50" s="37">
        <v>460</v>
      </c>
      <c r="G50" s="38">
        <f t="shared" si="12"/>
        <v>5520</v>
      </c>
      <c r="H50" s="38">
        <f t="shared" si="14"/>
        <v>38.333333333333336</v>
      </c>
      <c r="I50" s="38">
        <f t="shared" si="3"/>
        <v>38.333333333333336</v>
      </c>
      <c r="J50" s="71">
        <v>0</v>
      </c>
      <c r="K50" s="38">
        <v>0</v>
      </c>
      <c r="L50" s="38">
        <f t="shared" si="2"/>
        <v>31.944444444444446</v>
      </c>
      <c r="M50" s="19"/>
    </row>
    <row r="51" spans="1:16" s="17" customFormat="1" ht="25.5" customHeight="1" x14ac:dyDescent="0.25">
      <c r="A51" s="18">
        <v>50</v>
      </c>
      <c r="B51" s="40" t="s">
        <v>202</v>
      </c>
      <c r="C51" s="35" t="s">
        <v>95</v>
      </c>
      <c r="D51" s="36" t="s">
        <v>64</v>
      </c>
      <c r="E51" s="36" t="s">
        <v>65</v>
      </c>
      <c r="F51" s="37">
        <v>901</v>
      </c>
      <c r="G51" s="38">
        <f t="shared" si="12"/>
        <v>10812</v>
      </c>
      <c r="H51" s="38">
        <f t="shared" si="14"/>
        <v>75.083333333333329</v>
      </c>
      <c r="I51" s="38">
        <f t="shared" si="3"/>
        <v>38.333333333333336</v>
      </c>
      <c r="J51" s="71">
        <v>0</v>
      </c>
      <c r="K51" s="38">
        <v>0</v>
      </c>
      <c r="L51" s="38">
        <f t="shared" si="2"/>
        <v>47.256944444444436</v>
      </c>
      <c r="M51" s="19"/>
    </row>
    <row r="52" spans="1:16" s="17" customFormat="1" ht="25.5" customHeight="1" x14ac:dyDescent="0.25">
      <c r="A52" s="18">
        <v>51</v>
      </c>
      <c r="B52" s="40" t="s">
        <v>94</v>
      </c>
      <c r="C52" s="35" t="s">
        <v>95</v>
      </c>
      <c r="D52" s="36" t="s">
        <v>64</v>
      </c>
      <c r="E52" s="36" t="s">
        <v>65</v>
      </c>
      <c r="F52" s="37">
        <v>460</v>
      </c>
      <c r="G52" s="38">
        <f t="shared" si="12"/>
        <v>5520</v>
      </c>
      <c r="H52" s="38">
        <f t="shared" si="14"/>
        <v>38.333333333333336</v>
      </c>
      <c r="I52" s="38">
        <f t="shared" si="4"/>
        <v>38.333333333333336</v>
      </c>
      <c r="J52" s="71">
        <v>0</v>
      </c>
      <c r="K52" s="38">
        <v>0</v>
      </c>
      <c r="L52" s="38">
        <f t="shared" si="2"/>
        <v>31.944444444444446</v>
      </c>
      <c r="M52" s="19"/>
    </row>
    <row r="53" spans="1:16" s="17" customFormat="1" ht="25.5" customHeight="1" x14ac:dyDescent="0.25">
      <c r="A53" s="18">
        <v>52</v>
      </c>
      <c r="B53" s="40" t="s">
        <v>82</v>
      </c>
      <c r="C53" s="35" t="s">
        <v>83</v>
      </c>
      <c r="D53" s="36" t="s">
        <v>64</v>
      </c>
      <c r="E53" s="36" t="s">
        <v>65</v>
      </c>
      <c r="F53" s="37">
        <v>460</v>
      </c>
      <c r="G53" s="38">
        <f t="shared" si="12"/>
        <v>5520</v>
      </c>
      <c r="H53" s="38">
        <f t="shared" si="14"/>
        <v>38.333333333333336</v>
      </c>
      <c r="I53" s="38">
        <f t="shared" si="3"/>
        <v>38.333333333333336</v>
      </c>
      <c r="J53" s="71">
        <v>0</v>
      </c>
      <c r="K53" s="38">
        <v>0</v>
      </c>
      <c r="L53" s="38">
        <f t="shared" si="2"/>
        <v>31.944444444444446</v>
      </c>
      <c r="M53" s="19"/>
    </row>
    <row r="54" spans="1:16" s="17" customFormat="1" ht="25.5" customHeight="1" x14ac:dyDescent="0.25">
      <c r="A54" s="18">
        <v>53</v>
      </c>
      <c r="B54" s="40" t="s">
        <v>194</v>
      </c>
      <c r="C54" s="35" t="s">
        <v>83</v>
      </c>
      <c r="D54" s="36" t="s">
        <v>64</v>
      </c>
      <c r="E54" s="36" t="s">
        <v>113</v>
      </c>
      <c r="F54" s="46">
        <v>622</v>
      </c>
      <c r="G54" s="38">
        <f t="shared" si="12"/>
        <v>7464</v>
      </c>
      <c r="H54" s="38">
        <f t="shared" si="14"/>
        <v>51.833333333333336</v>
      </c>
      <c r="I54" s="38">
        <f t="shared" si="7"/>
        <v>38.333333333333336</v>
      </c>
      <c r="J54" s="71">
        <v>0</v>
      </c>
      <c r="K54" s="38">
        <v>0</v>
      </c>
      <c r="L54" s="38">
        <f t="shared" si="2"/>
        <v>37.569444444444443</v>
      </c>
      <c r="M54" s="19"/>
    </row>
    <row r="55" spans="1:16" s="17" customFormat="1" ht="25.5" customHeight="1" x14ac:dyDescent="0.25">
      <c r="A55" s="18">
        <v>54</v>
      </c>
      <c r="B55" s="50" t="s">
        <v>157</v>
      </c>
      <c r="C55" s="35" t="s">
        <v>112</v>
      </c>
      <c r="D55" s="36" t="s">
        <v>64</v>
      </c>
      <c r="E55" s="36" t="s">
        <v>102</v>
      </c>
      <c r="F55" s="41">
        <v>1200</v>
      </c>
      <c r="G55" s="38">
        <f t="shared" si="12"/>
        <v>14400</v>
      </c>
      <c r="H55" s="38">
        <f t="shared" si="14"/>
        <v>100</v>
      </c>
      <c r="I55" s="38">
        <f t="shared" si="13"/>
        <v>38.333333333333336</v>
      </c>
      <c r="J55" s="71">
        <v>0</v>
      </c>
      <c r="K55" s="38">
        <v>0</v>
      </c>
      <c r="L55" s="38">
        <f t="shared" si="2"/>
        <v>57.638888888888893</v>
      </c>
      <c r="M55" s="19"/>
      <c r="P55" s="21"/>
    </row>
    <row r="56" spans="1:16" s="17" customFormat="1" ht="25.5" customHeight="1" x14ac:dyDescent="0.25">
      <c r="A56" s="18">
        <v>55</v>
      </c>
      <c r="B56" s="40" t="s">
        <v>147</v>
      </c>
      <c r="C56" s="35" t="s">
        <v>55</v>
      </c>
      <c r="D56" s="36" t="s">
        <v>64</v>
      </c>
      <c r="E56" s="36" t="s">
        <v>113</v>
      </c>
      <c r="F56" s="53">
        <v>901</v>
      </c>
      <c r="G56" s="38">
        <f t="shared" si="12"/>
        <v>10812</v>
      </c>
      <c r="H56" s="38">
        <f t="shared" si="14"/>
        <v>75.083333333333329</v>
      </c>
      <c r="I56" s="38">
        <f>(460/360)*30</f>
        <v>38.333333333333329</v>
      </c>
      <c r="J56" s="71">
        <v>0</v>
      </c>
      <c r="K56" s="38">
        <v>0</v>
      </c>
      <c r="L56" s="38">
        <f t="shared" si="2"/>
        <v>47.256944444444436</v>
      </c>
      <c r="M56" s="19"/>
    </row>
    <row r="57" spans="1:16" s="17" customFormat="1" ht="25.5" customHeight="1" x14ac:dyDescent="0.25">
      <c r="A57" s="18">
        <v>56</v>
      </c>
      <c r="B57" s="40" t="s">
        <v>162</v>
      </c>
      <c r="C57" s="35" t="s">
        <v>95</v>
      </c>
      <c r="D57" s="36" t="s">
        <v>64</v>
      </c>
      <c r="E57" s="36" t="s">
        <v>93</v>
      </c>
      <c r="F57" s="41">
        <v>733</v>
      </c>
      <c r="G57" s="38">
        <f t="shared" si="12"/>
        <v>8796</v>
      </c>
      <c r="H57" s="38">
        <f t="shared" si="14"/>
        <v>61.083333333333336</v>
      </c>
      <c r="I57" s="38">
        <f>(460/12)*1</f>
        <v>38.333333333333336</v>
      </c>
      <c r="J57" s="71">
        <v>0</v>
      </c>
      <c r="K57" s="38">
        <v>0</v>
      </c>
      <c r="L57" s="38">
        <f t="shared" si="2"/>
        <v>41.423611111111114</v>
      </c>
      <c r="M57" s="19"/>
      <c r="P57" s="21"/>
    </row>
    <row r="58" spans="1:16" s="17" customFormat="1" ht="25.5" customHeight="1" x14ac:dyDescent="0.25">
      <c r="A58" s="18">
        <v>57</v>
      </c>
      <c r="B58" s="40" t="s">
        <v>203</v>
      </c>
      <c r="C58" s="35" t="s">
        <v>55</v>
      </c>
      <c r="D58" s="36" t="s">
        <v>64</v>
      </c>
      <c r="E58" s="36" t="s">
        <v>57</v>
      </c>
      <c r="F58" s="39">
        <v>1200</v>
      </c>
      <c r="G58" s="38">
        <f t="shared" si="12"/>
        <v>14400</v>
      </c>
      <c r="H58" s="38">
        <f t="shared" si="14"/>
        <v>100</v>
      </c>
      <c r="I58" s="38">
        <f>(460/360)*30</f>
        <v>38.333333333333329</v>
      </c>
      <c r="J58" s="71">
        <v>0</v>
      </c>
      <c r="K58" s="38">
        <v>0</v>
      </c>
      <c r="L58" s="38">
        <f t="shared" si="2"/>
        <v>57.638888888888886</v>
      </c>
      <c r="M58" s="19"/>
    </row>
    <row r="59" spans="1:16" s="17" customFormat="1" ht="25.5" customHeight="1" x14ac:dyDescent="0.25">
      <c r="A59" s="18">
        <v>58</v>
      </c>
      <c r="B59" s="54" t="s">
        <v>135</v>
      </c>
      <c r="C59" s="35" t="s">
        <v>83</v>
      </c>
      <c r="D59" s="36" t="s">
        <v>110</v>
      </c>
      <c r="E59" s="36" t="s">
        <v>113</v>
      </c>
      <c r="F59" s="37">
        <v>1086</v>
      </c>
      <c r="G59" s="38">
        <f t="shared" si="12"/>
        <v>13032</v>
      </c>
      <c r="H59" s="38">
        <f t="shared" si="14"/>
        <v>90.5</v>
      </c>
      <c r="I59" s="38">
        <f t="shared" si="5"/>
        <v>38.333333333333336</v>
      </c>
      <c r="J59" s="71">
        <v>0</v>
      </c>
      <c r="K59" s="38">
        <v>0</v>
      </c>
      <c r="L59" s="38">
        <f t="shared" si="2"/>
        <v>53.680555555555564</v>
      </c>
      <c r="M59" s="19"/>
    </row>
    <row r="60" spans="1:16" s="17" customFormat="1" ht="25.5" customHeight="1" x14ac:dyDescent="0.25">
      <c r="A60" s="18">
        <v>59</v>
      </c>
      <c r="B60" s="73" t="s">
        <v>210</v>
      </c>
      <c r="C60" s="35" t="s">
        <v>83</v>
      </c>
      <c r="D60" s="36" t="s">
        <v>110</v>
      </c>
      <c r="E60" s="36" t="s">
        <v>65</v>
      </c>
      <c r="F60" s="37">
        <v>460</v>
      </c>
      <c r="G60" s="38">
        <f t="shared" si="12"/>
        <v>5520</v>
      </c>
      <c r="H60" s="38">
        <f t="shared" si="14"/>
        <v>38.333333333333336</v>
      </c>
      <c r="I60" s="38">
        <f t="shared" si="5"/>
        <v>38.333333333333336</v>
      </c>
      <c r="J60" s="71">
        <v>0</v>
      </c>
      <c r="K60" s="38">
        <v>0</v>
      </c>
      <c r="L60" s="38">
        <f t="shared" si="2"/>
        <v>31.944444444444446</v>
      </c>
      <c r="M60" s="19"/>
    </row>
    <row r="61" spans="1:16" s="17" customFormat="1" ht="25.5" customHeight="1" x14ac:dyDescent="0.25">
      <c r="A61" s="18">
        <v>60</v>
      </c>
      <c r="B61" s="35" t="s">
        <v>204</v>
      </c>
      <c r="C61" s="35" t="s">
        <v>83</v>
      </c>
      <c r="D61" s="36" t="s">
        <v>110</v>
      </c>
      <c r="E61" s="36" t="s">
        <v>102</v>
      </c>
      <c r="F61" s="46">
        <v>1086</v>
      </c>
      <c r="G61" s="38">
        <f t="shared" si="12"/>
        <v>13032</v>
      </c>
      <c r="H61" s="38">
        <f t="shared" si="14"/>
        <v>90.5</v>
      </c>
      <c r="I61" s="38">
        <f t="shared" si="4"/>
        <v>38.333333333333336</v>
      </c>
      <c r="J61" s="71">
        <v>0</v>
      </c>
      <c r="K61" s="38">
        <v>0</v>
      </c>
      <c r="L61" s="38">
        <f t="shared" si="2"/>
        <v>53.680555555555564</v>
      </c>
      <c r="M61" s="19"/>
    </row>
    <row r="62" spans="1:16" s="17" customFormat="1" ht="25.5" customHeight="1" x14ac:dyDescent="0.25">
      <c r="A62" s="18">
        <v>61</v>
      </c>
      <c r="B62" s="49" t="s">
        <v>205</v>
      </c>
      <c r="C62" s="35" t="s">
        <v>55</v>
      </c>
      <c r="D62" s="36" t="s">
        <v>110</v>
      </c>
      <c r="E62" s="36" t="s">
        <v>102</v>
      </c>
      <c r="F62" s="37">
        <v>1086</v>
      </c>
      <c r="G62" s="38">
        <f t="shared" si="12"/>
        <v>13032</v>
      </c>
      <c r="H62" s="38">
        <f t="shared" si="14"/>
        <v>90.5</v>
      </c>
      <c r="I62" s="38">
        <f>(460/360)*30</f>
        <v>38.333333333333329</v>
      </c>
      <c r="J62" s="71">
        <v>0</v>
      </c>
      <c r="K62" s="38">
        <v>0</v>
      </c>
      <c r="L62" s="38">
        <f t="shared" si="2"/>
        <v>53.680555555555543</v>
      </c>
      <c r="M62" s="19"/>
    </row>
    <row r="63" spans="1:16" s="17" customFormat="1" ht="25.5" customHeight="1" x14ac:dyDescent="0.25">
      <c r="A63" s="18">
        <v>62</v>
      </c>
      <c r="B63" s="55" t="s">
        <v>128</v>
      </c>
      <c r="C63" s="35" t="s">
        <v>55</v>
      </c>
      <c r="D63" s="36" t="s">
        <v>110</v>
      </c>
      <c r="E63" s="36" t="s">
        <v>102</v>
      </c>
      <c r="F63" s="56">
        <v>1086</v>
      </c>
      <c r="G63" s="38">
        <f t="shared" si="12"/>
        <v>13032</v>
      </c>
      <c r="H63" s="38">
        <f t="shared" si="14"/>
        <v>90.5</v>
      </c>
      <c r="I63" s="38">
        <f t="shared" si="5"/>
        <v>38.333333333333336</v>
      </c>
      <c r="J63" s="71">
        <v>0</v>
      </c>
      <c r="K63" s="38">
        <v>0</v>
      </c>
      <c r="L63" s="38">
        <f t="shared" si="2"/>
        <v>53.680555555555564</v>
      </c>
      <c r="M63" s="19"/>
    </row>
    <row r="64" spans="1:16" s="17" customFormat="1" ht="25.5" customHeight="1" x14ac:dyDescent="0.25">
      <c r="A64" s="18">
        <v>63</v>
      </c>
      <c r="B64" s="42" t="s">
        <v>161</v>
      </c>
      <c r="C64" s="35" t="s">
        <v>95</v>
      </c>
      <c r="D64" s="36" t="s">
        <v>58</v>
      </c>
      <c r="E64" s="36" t="s">
        <v>59</v>
      </c>
      <c r="F64" s="48">
        <v>240.27</v>
      </c>
      <c r="G64" s="38">
        <f t="shared" si="12"/>
        <v>2883.2400000000002</v>
      </c>
      <c r="H64" s="38">
        <f t="shared" si="14"/>
        <v>20.022500000000001</v>
      </c>
      <c r="I64" s="38">
        <f>(460/360)*8</f>
        <v>10.222222222222221</v>
      </c>
      <c r="J64" s="71">
        <v>0</v>
      </c>
      <c r="K64" s="38">
        <v>0</v>
      </c>
      <c r="L64" s="38">
        <f t="shared" si="2"/>
        <v>12.601967592592594</v>
      </c>
      <c r="M64" s="74" t="s">
        <v>209</v>
      </c>
      <c r="P64" s="21"/>
    </row>
    <row r="65" spans="1:16" s="17" customFormat="1" ht="25.5" customHeight="1" x14ac:dyDescent="0.25">
      <c r="A65" s="18">
        <v>64</v>
      </c>
      <c r="B65" s="40" t="s">
        <v>119</v>
      </c>
      <c r="C65" s="35" t="s">
        <v>61</v>
      </c>
      <c r="D65" s="60" t="s">
        <v>74</v>
      </c>
      <c r="E65" s="36" t="s">
        <v>63</v>
      </c>
      <c r="F65" s="46">
        <v>485</v>
      </c>
      <c r="G65" s="38">
        <f t="shared" si="12"/>
        <v>5820</v>
      </c>
      <c r="H65" s="38">
        <f t="shared" si="14"/>
        <v>40.416666666666664</v>
      </c>
      <c r="I65" s="38">
        <f t="shared" si="5"/>
        <v>38.333333333333336</v>
      </c>
      <c r="J65" s="71">
        <v>0</v>
      </c>
      <c r="K65" s="38">
        <v>0</v>
      </c>
      <c r="L65" s="38">
        <f t="shared" si="2"/>
        <v>32.8125</v>
      </c>
      <c r="M65" s="19"/>
    </row>
    <row r="66" spans="1:16" s="17" customFormat="1" ht="25.5" customHeight="1" x14ac:dyDescent="0.25">
      <c r="A66" s="18">
        <v>65</v>
      </c>
      <c r="B66" s="40" t="s">
        <v>119</v>
      </c>
      <c r="C66" s="35" t="s">
        <v>61</v>
      </c>
      <c r="D66" s="60" t="s">
        <v>74</v>
      </c>
      <c r="E66" s="36" t="s">
        <v>63</v>
      </c>
      <c r="F66" s="46">
        <v>512.82999999999993</v>
      </c>
      <c r="G66" s="38">
        <f t="shared" si="12"/>
        <v>6153.9599999999991</v>
      </c>
      <c r="H66" s="38">
        <f t="shared" si="14"/>
        <v>42.735833333333325</v>
      </c>
      <c r="I66" s="38">
        <f t="shared" si="5"/>
        <v>38.333333333333336</v>
      </c>
      <c r="J66" s="71">
        <v>0</v>
      </c>
      <c r="K66" s="38">
        <v>0</v>
      </c>
      <c r="L66" s="38">
        <f t="shared" si="2"/>
        <v>33.778819444444444</v>
      </c>
      <c r="M66" s="19"/>
    </row>
    <row r="67" spans="1:16" s="17" customFormat="1" ht="25.5" customHeight="1" x14ac:dyDescent="0.25">
      <c r="A67" s="18">
        <v>66</v>
      </c>
      <c r="B67" s="40" t="s">
        <v>119</v>
      </c>
      <c r="C67" s="35" t="s">
        <v>61</v>
      </c>
      <c r="D67" s="60" t="s">
        <v>74</v>
      </c>
      <c r="E67" s="36" t="s">
        <v>63</v>
      </c>
      <c r="F67" s="46">
        <v>485</v>
      </c>
      <c r="G67" s="38">
        <f t="shared" si="12"/>
        <v>5820</v>
      </c>
      <c r="H67" s="38">
        <f t="shared" si="14"/>
        <v>40.416666666666664</v>
      </c>
      <c r="I67" s="38">
        <f t="shared" si="13"/>
        <v>38.333333333333336</v>
      </c>
      <c r="J67" s="71">
        <v>0</v>
      </c>
      <c r="K67" s="38">
        <v>0</v>
      </c>
      <c r="L67" s="38">
        <f t="shared" ref="L67:L130" si="15">(SUM(H67:K67)/12)*5</f>
        <v>32.8125</v>
      </c>
      <c r="M67" s="19"/>
      <c r="P67" s="21"/>
    </row>
    <row r="68" spans="1:16" s="17" customFormat="1" ht="25.5" customHeight="1" x14ac:dyDescent="0.25">
      <c r="A68" s="18">
        <v>67</v>
      </c>
      <c r="B68" s="40" t="s">
        <v>73</v>
      </c>
      <c r="C68" s="35" t="s">
        <v>61</v>
      </c>
      <c r="D68" s="60" t="s">
        <v>74</v>
      </c>
      <c r="E68" s="36" t="s">
        <v>63</v>
      </c>
      <c r="F68" s="48">
        <v>650</v>
      </c>
      <c r="G68" s="38">
        <f t="shared" si="12"/>
        <v>7800</v>
      </c>
      <c r="H68" s="38">
        <f t="shared" si="14"/>
        <v>54.166666666666664</v>
      </c>
      <c r="I68" s="38">
        <f>(460/12)*1</f>
        <v>38.333333333333336</v>
      </c>
      <c r="J68" s="71">
        <v>0</v>
      </c>
      <c r="K68" s="38">
        <v>0</v>
      </c>
      <c r="L68" s="38">
        <f t="shared" si="15"/>
        <v>38.541666666666664</v>
      </c>
      <c r="M68" s="19"/>
    </row>
    <row r="69" spans="1:16" s="17" customFormat="1" ht="25.5" customHeight="1" x14ac:dyDescent="0.25">
      <c r="A69" s="18">
        <v>68</v>
      </c>
      <c r="B69" s="40" t="s">
        <v>81</v>
      </c>
      <c r="C69" s="35" t="s">
        <v>61</v>
      </c>
      <c r="D69" s="60" t="s">
        <v>74</v>
      </c>
      <c r="E69" s="36" t="s">
        <v>63</v>
      </c>
      <c r="F69" s="48">
        <v>485</v>
      </c>
      <c r="G69" s="38">
        <f t="shared" ref="G69:G99" si="16">F69*12</f>
        <v>5820</v>
      </c>
      <c r="H69" s="38">
        <f t="shared" si="14"/>
        <v>40.416666666666664</v>
      </c>
      <c r="I69" s="38">
        <f t="shared" si="3"/>
        <v>38.333333333333336</v>
      </c>
      <c r="J69" s="71">
        <v>88.88</v>
      </c>
      <c r="K69" s="38">
        <v>0</v>
      </c>
      <c r="L69" s="38">
        <f t="shared" si="15"/>
        <v>69.845833333333331</v>
      </c>
      <c r="M69" s="19"/>
    </row>
    <row r="70" spans="1:16" s="17" customFormat="1" ht="25.5" customHeight="1" x14ac:dyDescent="0.25">
      <c r="A70" s="18">
        <v>69</v>
      </c>
      <c r="B70" s="40" t="s">
        <v>77</v>
      </c>
      <c r="C70" s="35" t="s">
        <v>61</v>
      </c>
      <c r="D70" s="60" t="s">
        <v>74</v>
      </c>
      <c r="E70" s="36" t="s">
        <v>63</v>
      </c>
      <c r="F70" s="46">
        <v>596</v>
      </c>
      <c r="G70" s="38">
        <f t="shared" si="16"/>
        <v>7152</v>
      </c>
      <c r="H70" s="38">
        <f t="shared" si="14"/>
        <v>49.666666666666664</v>
      </c>
      <c r="I70" s="38">
        <f t="shared" si="3"/>
        <v>38.333333333333336</v>
      </c>
      <c r="J70" s="71">
        <v>22.32</v>
      </c>
      <c r="K70" s="38">
        <v>0</v>
      </c>
      <c r="L70" s="38">
        <f t="shared" si="15"/>
        <v>45.966666666666669</v>
      </c>
      <c r="M70" s="19"/>
    </row>
    <row r="71" spans="1:16" s="17" customFormat="1" ht="25.5" customHeight="1" x14ac:dyDescent="0.25">
      <c r="A71" s="18">
        <v>70</v>
      </c>
      <c r="B71" s="40" t="s">
        <v>91</v>
      </c>
      <c r="C71" s="35" t="s">
        <v>61</v>
      </c>
      <c r="D71" s="60" t="s">
        <v>74</v>
      </c>
      <c r="E71" s="36" t="s">
        <v>63</v>
      </c>
      <c r="F71" s="46">
        <v>499.91</v>
      </c>
      <c r="G71" s="38">
        <f t="shared" si="16"/>
        <v>5998.92</v>
      </c>
      <c r="H71" s="38">
        <f t="shared" si="14"/>
        <v>41.659166666666671</v>
      </c>
      <c r="I71" s="38">
        <f t="shared" si="3"/>
        <v>38.333333333333336</v>
      </c>
      <c r="J71" s="71">
        <v>0</v>
      </c>
      <c r="K71" s="38">
        <v>0</v>
      </c>
      <c r="L71" s="38">
        <f t="shared" si="15"/>
        <v>33.330208333333339</v>
      </c>
      <c r="M71" s="19"/>
    </row>
    <row r="72" spans="1:16" s="17" customFormat="1" ht="25.5" customHeight="1" x14ac:dyDescent="0.25">
      <c r="A72" s="18">
        <v>71</v>
      </c>
      <c r="B72" s="40" t="s">
        <v>70</v>
      </c>
      <c r="C72" s="35" t="s">
        <v>61</v>
      </c>
      <c r="D72" s="60" t="s">
        <v>74</v>
      </c>
      <c r="E72" s="36" t="s">
        <v>63</v>
      </c>
      <c r="F72" s="46">
        <v>613.70000000000005</v>
      </c>
      <c r="G72" s="38">
        <f t="shared" si="16"/>
        <v>7364.4000000000005</v>
      </c>
      <c r="H72" s="38">
        <f t="shared" si="14"/>
        <v>51.141666666666673</v>
      </c>
      <c r="I72" s="38">
        <f t="shared" si="3"/>
        <v>38.333333333333336</v>
      </c>
      <c r="J72" s="71">
        <v>0</v>
      </c>
      <c r="K72" s="38">
        <v>0</v>
      </c>
      <c r="L72" s="38">
        <f t="shared" si="15"/>
        <v>37.28125</v>
      </c>
      <c r="M72" s="19"/>
    </row>
    <row r="73" spans="1:16" s="17" customFormat="1" ht="25.5" customHeight="1" x14ac:dyDescent="0.25">
      <c r="A73" s="18">
        <v>72</v>
      </c>
      <c r="B73" s="40" t="s">
        <v>70</v>
      </c>
      <c r="C73" s="35" t="s">
        <v>61</v>
      </c>
      <c r="D73" s="60" t="s">
        <v>74</v>
      </c>
      <c r="E73" s="36" t="s">
        <v>63</v>
      </c>
      <c r="F73" s="46">
        <v>593.97</v>
      </c>
      <c r="G73" s="38">
        <f t="shared" si="16"/>
        <v>7127.64</v>
      </c>
      <c r="H73" s="38">
        <f t="shared" si="14"/>
        <v>49.497500000000002</v>
      </c>
      <c r="I73" s="38">
        <f t="shared" si="3"/>
        <v>38.333333333333336</v>
      </c>
      <c r="J73" s="71">
        <v>0</v>
      </c>
      <c r="K73" s="38">
        <v>0</v>
      </c>
      <c r="L73" s="38">
        <f t="shared" si="15"/>
        <v>36.596180555555563</v>
      </c>
      <c r="M73" s="19"/>
    </row>
    <row r="74" spans="1:16" s="17" customFormat="1" ht="25.5" customHeight="1" x14ac:dyDescent="0.25">
      <c r="A74" s="18">
        <v>73</v>
      </c>
      <c r="B74" s="40" t="s">
        <v>81</v>
      </c>
      <c r="C74" s="35" t="s">
        <v>61</v>
      </c>
      <c r="D74" s="60" t="s">
        <v>74</v>
      </c>
      <c r="E74" s="36" t="s">
        <v>63</v>
      </c>
      <c r="F74" s="46">
        <v>485</v>
      </c>
      <c r="G74" s="38">
        <f t="shared" si="16"/>
        <v>5820</v>
      </c>
      <c r="H74" s="38">
        <f t="shared" si="14"/>
        <v>40.416666666666664</v>
      </c>
      <c r="I74" s="38">
        <f>(460/12)*1</f>
        <v>38.333333333333336</v>
      </c>
      <c r="J74" s="71">
        <v>0</v>
      </c>
      <c r="K74" s="38">
        <v>0</v>
      </c>
      <c r="L74" s="38">
        <f t="shared" si="15"/>
        <v>32.8125</v>
      </c>
      <c r="M74" s="19"/>
    </row>
    <row r="75" spans="1:16" s="17" customFormat="1" ht="25.5" customHeight="1" x14ac:dyDescent="0.25">
      <c r="A75" s="18">
        <v>74</v>
      </c>
      <c r="B75" s="40" t="s">
        <v>81</v>
      </c>
      <c r="C75" s="35" t="s">
        <v>61</v>
      </c>
      <c r="D75" s="60" t="s">
        <v>74</v>
      </c>
      <c r="E75" s="36" t="s">
        <v>63</v>
      </c>
      <c r="F75" s="46">
        <v>485</v>
      </c>
      <c r="G75" s="38">
        <f t="shared" si="16"/>
        <v>5820</v>
      </c>
      <c r="H75" s="38">
        <f t="shared" si="14"/>
        <v>40.416666666666664</v>
      </c>
      <c r="I75" s="38">
        <f t="shared" si="8"/>
        <v>38.333333333333336</v>
      </c>
      <c r="J75" s="71">
        <v>105.04</v>
      </c>
      <c r="K75" s="38">
        <v>0</v>
      </c>
      <c r="L75" s="38">
        <f t="shared" si="15"/>
        <v>76.57916666666668</v>
      </c>
      <c r="M75" s="19"/>
    </row>
    <row r="76" spans="1:16" s="17" customFormat="1" ht="25.5" customHeight="1" x14ac:dyDescent="0.25">
      <c r="A76" s="18">
        <v>75</v>
      </c>
      <c r="B76" s="40" t="s">
        <v>106</v>
      </c>
      <c r="C76" s="35" t="s">
        <v>61</v>
      </c>
      <c r="D76" s="60" t="s">
        <v>74</v>
      </c>
      <c r="E76" s="36" t="s">
        <v>63</v>
      </c>
      <c r="F76" s="46">
        <v>654.23</v>
      </c>
      <c r="G76" s="38">
        <f t="shared" si="16"/>
        <v>7850.76</v>
      </c>
      <c r="H76" s="38">
        <f t="shared" si="14"/>
        <v>54.519166666666671</v>
      </c>
      <c r="I76" s="38">
        <f t="shared" si="8"/>
        <v>38.333333333333336</v>
      </c>
      <c r="J76" s="71">
        <v>0</v>
      </c>
      <c r="K76" s="38">
        <v>0</v>
      </c>
      <c r="L76" s="38">
        <f t="shared" si="15"/>
        <v>38.688541666666666</v>
      </c>
      <c r="M76" s="19"/>
    </row>
    <row r="77" spans="1:16" s="17" customFormat="1" ht="25.5" customHeight="1" x14ac:dyDescent="0.25">
      <c r="A77" s="18">
        <v>76</v>
      </c>
      <c r="B77" s="40" t="s">
        <v>81</v>
      </c>
      <c r="C77" s="35" t="s">
        <v>61</v>
      </c>
      <c r="D77" s="60" t="s">
        <v>74</v>
      </c>
      <c r="E77" s="36" t="s">
        <v>63</v>
      </c>
      <c r="F77" s="46">
        <v>485</v>
      </c>
      <c r="G77" s="38">
        <f t="shared" si="16"/>
        <v>5820</v>
      </c>
      <c r="H77" s="38">
        <f t="shared" si="14"/>
        <v>40.416666666666664</v>
      </c>
      <c r="I77" s="38">
        <f>(460/12)*1</f>
        <v>38.333333333333336</v>
      </c>
      <c r="J77" s="71">
        <v>0</v>
      </c>
      <c r="K77" s="38">
        <v>0</v>
      </c>
      <c r="L77" s="38">
        <f t="shared" si="15"/>
        <v>32.8125</v>
      </c>
      <c r="M77" s="19"/>
    </row>
    <row r="78" spans="1:16" s="17" customFormat="1" ht="25.5" customHeight="1" x14ac:dyDescent="0.25">
      <c r="A78" s="18">
        <v>77</v>
      </c>
      <c r="B78" s="49" t="s">
        <v>70</v>
      </c>
      <c r="C78" s="35" t="s">
        <v>61</v>
      </c>
      <c r="D78" s="60" t="s">
        <v>74</v>
      </c>
      <c r="E78" s="36" t="s">
        <v>63</v>
      </c>
      <c r="F78" s="37">
        <v>460</v>
      </c>
      <c r="G78" s="38">
        <f t="shared" si="16"/>
        <v>5520</v>
      </c>
      <c r="H78" s="38">
        <f t="shared" si="14"/>
        <v>38.333333333333336</v>
      </c>
      <c r="I78" s="38">
        <f>(460/360)*30</f>
        <v>38.333333333333329</v>
      </c>
      <c r="J78" s="71">
        <v>0</v>
      </c>
      <c r="K78" s="38">
        <v>0</v>
      </c>
      <c r="L78" s="38">
        <f t="shared" si="15"/>
        <v>31.944444444444443</v>
      </c>
      <c r="M78" s="19"/>
    </row>
    <row r="79" spans="1:16" s="17" customFormat="1" ht="25.5" customHeight="1" x14ac:dyDescent="0.25">
      <c r="A79" s="18">
        <v>78</v>
      </c>
      <c r="B79" s="40" t="s">
        <v>77</v>
      </c>
      <c r="C79" s="35" t="s">
        <v>61</v>
      </c>
      <c r="D79" s="60" t="s">
        <v>74</v>
      </c>
      <c r="E79" s="36" t="s">
        <v>63</v>
      </c>
      <c r="F79" s="46">
        <v>485</v>
      </c>
      <c r="G79" s="38">
        <f t="shared" si="16"/>
        <v>5820</v>
      </c>
      <c r="H79" s="38">
        <f t="shared" si="14"/>
        <v>40.416666666666664</v>
      </c>
      <c r="I79" s="38">
        <f t="shared" si="5"/>
        <v>38.333333333333336</v>
      </c>
      <c r="J79" s="71">
        <v>4.08</v>
      </c>
      <c r="K79" s="38">
        <v>0</v>
      </c>
      <c r="L79" s="38">
        <f t="shared" si="15"/>
        <v>34.512500000000003</v>
      </c>
      <c r="M79" s="19"/>
    </row>
    <row r="80" spans="1:16" s="17" customFormat="1" ht="25.5" customHeight="1" x14ac:dyDescent="0.25">
      <c r="A80" s="18">
        <v>79</v>
      </c>
      <c r="B80" s="40" t="s">
        <v>77</v>
      </c>
      <c r="C80" s="35" t="s">
        <v>61</v>
      </c>
      <c r="D80" s="60" t="s">
        <v>74</v>
      </c>
      <c r="E80" s="36" t="s">
        <v>63</v>
      </c>
      <c r="F80" s="46">
        <v>596</v>
      </c>
      <c r="G80" s="38">
        <f t="shared" si="16"/>
        <v>7152</v>
      </c>
      <c r="H80" s="38">
        <f t="shared" si="14"/>
        <v>49.666666666666664</v>
      </c>
      <c r="I80" s="38">
        <f t="shared" si="5"/>
        <v>38.333333333333336</v>
      </c>
      <c r="J80" s="71">
        <v>96.1</v>
      </c>
      <c r="K80" s="38">
        <v>0</v>
      </c>
      <c r="L80" s="38">
        <f t="shared" si="15"/>
        <v>76.708333333333329</v>
      </c>
      <c r="M80" s="19"/>
    </row>
    <row r="81" spans="1:13" s="17" customFormat="1" ht="25.5" customHeight="1" x14ac:dyDescent="0.25">
      <c r="A81" s="18">
        <v>80</v>
      </c>
      <c r="B81" s="40" t="s">
        <v>77</v>
      </c>
      <c r="C81" s="35" t="s">
        <v>61</v>
      </c>
      <c r="D81" s="60" t="s">
        <v>74</v>
      </c>
      <c r="E81" s="36" t="s">
        <v>63</v>
      </c>
      <c r="F81" s="46">
        <v>596</v>
      </c>
      <c r="G81" s="38">
        <f t="shared" si="16"/>
        <v>7152</v>
      </c>
      <c r="H81" s="38">
        <f t="shared" si="14"/>
        <v>49.666666666666664</v>
      </c>
      <c r="I81" s="38">
        <f t="shared" si="5"/>
        <v>38.333333333333336</v>
      </c>
      <c r="J81" s="71">
        <v>101.38</v>
      </c>
      <c r="K81" s="38">
        <v>0</v>
      </c>
      <c r="L81" s="38">
        <f t="shared" si="15"/>
        <v>78.908333333333331</v>
      </c>
      <c r="M81" s="19"/>
    </row>
    <row r="82" spans="1:13" s="17" customFormat="1" ht="25.5" customHeight="1" x14ac:dyDescent="0.25">
      <c r="A82" s="18">
        <v>81</v>
      </c>
      <c r="B82" s="40" t="s">
        <v>77</v>
      </c>
      <c r="C82" s="35" t="s">
        <v>61</v>
      </c>
      <c r="D82" s="60" t="s">
        <v>74</v>
      </c>
      <c r="E82" s="36" t="s">
        <v>63</v>
      </c>
      <c r="F82" s="46">
        <v>596</v>
      </c>
      <c r="G82" s="38">
        <f t="shared" si="16"/>
        <v>7152</v>
      </c>
      <c r="H82" s="38">
        <f t="shared" ref="H82:H113" si="17">(F82/12)</f>
        <v>49.666666666666664</v>
      </c>
      <c r="I82" s="38">
        <f t="shared" si="5"/>
        <v>38.333333333333336</v>
      </c>
      <c r="J82" s="71">
        <v>55.18</v>
      </c>
      <c r="K82" s="38">
        <v>0</v>
      </c>
      <c r="L82" s="38">
        <f t="shared" si="15"/>
        <v>59.658333333333331</v>
      </c>
      <c r="M82" s="19"/>
    </row>
    <row r="83" spans="1:13" s="17" customFormat="1" ht="25.5" customHeight="1" x14ac:dyDescent="0.25">
      <c r="A83" s="18">
        <v>82</v>
      </c>
      <c r="B83" s="40" t="s">
        <v>118</v>
      </c>
      <c r="C83" s="35" t="s">
        <v>61</v>
      </c>
      <c r="D83" s="60" t="s">
        <v>74</v>
      </c>
      <c r="E83" s="36" t="s">
        <v>63</v>
      </c>
      <c r="F83" s="46">
        <v>650</v>
      </c>
      <c r="G83" s="38">
        <f t="shared" si="16"/>
        <v>7800</v>
      </c>
      <c r="H83" s="38">
        <f t="shared" si="17"/>
        <v>54.166666666666664</v>
      </c>
      <c r="I83" s="38">
        <f t="shared" si="5"/>
        <v>38.333333333333336</v>
      </c>
      <c r="J83" s="71">
        <v>0</v>
      </c>
      <c r="K83" s="38">
        <v>0</v>
      </c>
      <c r="L83" s="38">
        <f t="shared" si="15"/>
        <v>38.541666666666664</v>
      </c>
      <c r="M83" s="19"/>
    </row>
    <row r="84" spans="1:13" s="17" customFormat="1" ht="25.5" customHeight="1" x14ac:dyDescent="0.25">
      <c r="A84" s="18">
        <v>83</v>
      </c>
      <c r="B84" s="40" t="s">
        <v>81</v>
      </c>
      <c r="C84" s="35" t="s">
        <v>61</v>
      </c>
      <c r="D84" s="60" t="s">
        <v>74</v>
      </c>
      <c r="E84" s="36" t="s">
        <v>63</v>
      </c>
      <c r="F84" s="46">
        <v>485</v>
      </c>
      <c r="G84" s="38">
        <f t="shared" si="16"/>
        <v>5820</v>
      </c>
      <c r="H84" s="38">
        <f t="shared" si="17"/>
        <v>40.416666666666664</v>
      </c>
      <c r="I84" s="38">
        <f t="shared" si="4"/>
        <v>38.333333333333336</v>
      </c>
      <c r="J84" s="71">
        <v>0</v>
      </c>
      <c r="K84" s="38">
        <v>0</v>
      </c>
      <c r="L84" s="38">
        <f t="shared" si="15"/>
        <v>32.8125</v>
      </c>
      <c r="M84" s="19"/>
    </row>
    <row r="85" spans="1:13" s="17" customFormat="1" ht="25.5" customHeight="1" x14ac:dyDescent="0.25">
      <c r="A85" s="18">
        <v>84</v>
      </c>
      <c r="B85" s="40" t="s">
        <v>81</v>
      </c>
      <c r="C85" s="35" t="s">
        <v>61</v>
      </c>
      <c r="D85" s="60" t="s">
        <v>74</v>
      </c>
      <c r="E85" s="36" t="s">
        <v>63</v>
      </c>
      <c r="F85" s="46">
        <v>485</v>
      </c>
      <c r="G85" s="38">
        <f t="shared" si="16"/>
        <v>5820</v>
      </c>
      <c r="H85" s="38">
        <f t="shared" si="17"/>
        <v>40.416666666666664</v>
      </c>
      <c r="I85" s="38">
        <f t="shared" si="4"/>
        <v>38.333333333333336</v>
      </c>
      <c r="J85" s="71">
        <v>0</v>
      </c>
      <c r="K85" s="38">
        <v>0</v>
      </c>
      <c r="L85" s="38">
        <f t="shared" si="15"/>
        <v>32.8125</v>
      </c>
      <c r="M85" s="19"/>
    </row>
    <row r="86" spans="1:13" s="17" customFormat="1" ht="25.5" customHeight="1" x14ac:dyDescent="0.25">
      <c r="A86" s="18">
        <v>85</v>
      </c>
      <c r="B86" s="40" t="s">
        <v>81</v>
      </c>
      <c r="C86" s="35" t="s">
        <v>61</v>
      </c>
      <c r="D86" s="60" t="s">
        <v>74</v>
      </c>
      <c r="E86" s="36" t="s">
        <v>63</v>
      </c>
      <c r="F86" s="46">
        <v>789.44</v>
      </c>
      <c r="G86" s="38">
        <f t="shared" si="16"/>
        <v>9473.2800000000007</v>
      </c>
      <c r="H86" s="38">
        <f t="shared" si="17"/>
        <v>65.786666666666676</v>
      </c>
      <c r="I86" s="38">
        <f t="shared" si="4"/>
        <v>38.333333333333336</v>
      </c>
      <c r="J86" s="71">
        <v>0</v>
      </c>
      <c r="K86" s="38">
        <v>0</v>
      </c>
      <c r="L86" s="38">
        <f t="shared" si="15"/>
        <v>43.38333333333334</v>
      </c>
      <c r="M86" s="19"/>
    </row>
    <row r="87" spans="1:13" s="17" customFormat="1" ht="25.5" customHeight="1" x14ac:dyDescent="0.25">
      <c r="A87" s="18">
        <v>86</v>
      </c>
      <c r="B87" s="40" t="s">
        <v>133</v>
      </c>
      <c r="C87" s="35" t="s">
        <v>61</v>
      </c>
      <c r="D87" s="60" t="s">
        <v>74</v>
      </c>
      <c r="E87" s="36" t="s">
        <v>63</v>
      </c>
      <c r="F87" s="46">
        <v>520.71</v>
      </c>
      <c r="G87" s="38">
        <f t="shared" si="16"/>
        <v>6248.52</v>
      </c>
      <c r="H87" s="38">
        <f t="shared" si="17"/>
        <v>43.392500000000005</v>
      </c>
      <c r="I87" s="38">
        <f t="shared" si="4"/>
        <v>38.333333333333336</v>
      </c>
      <c r="J87" s="71">
        <v>0</v>
      </c>
      <c r="K87" s="38">
        <v>0</v>
      </c>
      <c r="L87" s="38">
        <f t="shared" si="15"/>
        <v>34.05243055555556</v>
      </c>
      <c r="M87" s="19"/>
    </row>
    <row r="88" spans="1:13" s="17" customFormat="1" ht="25.5" customHeight="1" x14ac:dyDescent="0.25">
      <c r="A88" s="18">
        <v>87</v>
      </c>
      <c r="B88" s="40" t="s">
        <v>81</v>
      </c>
      <c r="C88" s="35" t="s">
        <v>61</v>
      </c>
      <c r="D88" s="60" t="s">
        <v>74</v>
      </c>
      <c r="E88" s="36" t="s">
        <v>63</v>
      </c>
      <c r="F88" s="46">
        <v>485</v>
      </c>
      <c r="G88" s="38">
        <f t="shared" si="16"/>
        <v>5820</v>
      </c>
      <c r="H88" s="38">
        <f t="shared" si="17"/>
        <v>40.416666666666664</v>
      </c>
      <c r="I88" s="38">
        <f t="shared" si="4"/>
        <v>38.333333333333336</v>
      </c>
      <c r="J88" s="71">
        <v>88.88</v>
      </c>
      <c r="K88" s="38">
        <v>0</v>
      </c>
      <c r="L88" s="38">
        <f t="shared" si="15"/>
        <v>69.845833333333331</v>
      </c>
      <c r="M88" s="19"/>
    </row>
    <row r="89" spans="1:13" s="17" customFormat="1" ht="25.5" customHeight="1" x14ac:dyDescent="0.25">
      <c r="A89" s="18">
        <v>88</v>
      </c>
      <c r="B89" s="40" t="s">
        <v>81</v>
      </c>
      <c r="C89" s="35" t="s">
        <v>61</v>
      </c>
      <c r="D89" s="60" t="s">
        <v>74</v>
      </c>
      <c r="E89" s="36" t="s">
        <v>63</v>
      </c>
      <c r="F89" s="46">
        <v>485</v>
      </c>
      <c r="G89" s="38">
        <f t="shared" si="16"/>
        <v>5820</v>
      </c>
      <c r="H89" s="38">
        <f t="shared" si="17"/>
        <v>40.416666666666664</v>
      </c>
      <c r="I89" s="38">
        <f>(460/12)*1</f>
        <v>38.333333333333336</v>
      </c>
      <c r="J89" s="71">
        <v>0</v>
      </c>
      <c r="K89" s="38">
        <v>0</v>
      </c>
      <c r="L89" s="38">
        <f t="shared" si="15"/>
        <v>32.8125</v>
      </c>
      <c r="M89" s="19"/>
    </row>
    <row r="90" spans="1:13" s="17" customFormat="1" ht="25.5" customHeight="1" x14ac:dyDescent="0.25">
      <c r="A90" s="18">
        <v>89</v>
      </c>
      <c r="B90" s="40" t="s">
        <v>77</v>
      </c>
      <c r="C90" s="35" t="s">
        <v>61</v>
      </c>
      <c r="D90" s="60" t="s">
        <v>74</v>
      </c>
      <c r="E90" s="36" t="s">
        <v>63</v>
      </c>
      <c r="F90" s="46">
        <v>607.97</v>
      </c>
      <c r="G90" s="38">
        <f t="shared" si="16"/>
        <v>7295.64</v>
      </c>
      <c r="H90" s="38">
        <f t="shared" si="17"/>
        <v>50.664166666666667</v>
      </c>
      <c r="I90" s="38">
        <f t="shared" si="6"/>
        <v>38.333333333333336</v>
      </c>
      <c r="J90" s="71">
        <v>104.09</v>
      </c>
      <c r="K90" s="38">
        <v>0</v>
      </c>
      <c r="L90" s="38">
        <f t="shared" si="15"/>
        <v>80.453125</v>
      </c>
      <c r="M90" s="19"/>
    </row>
    <row r="91" spans="1:13" s="17" customFormat="1" ht="25.5" customHeight="1" x14ac:dyDescent="0.25">
      <c r="A91" s="18">
        <v>90</v>
      </c>
      <c r="B91" s="40" t="s">
        <v>77</v>
      </c>
      <c r="C91" s="35" t="s">
        <v>61</v>
      </c>
      <c r="D91" s="60" t="s">
        <v>74</v>
      </c>
      <c r="E91" s="36" t="s">
        <v>63</v>
      </c>
      <c r="F91" s="46">
        <v>596</v>
      </c>
      <c r="G91" s="38">
        <f t="shared" si="16"/>
        <v>7152</v>
      </c>
      <c r="H91" s="38">
        <f t="shared" si="17"/>
        <v>49.666666666666664</v>
      </c>
      <c r="I91" s="38">
        <f t="shared" si="6"/>
        <v>38.333333333333336</v>
      </c>
      <c r="J91" s="71">
        <v>37.479999999999997</v>
      </c>
      <c r="K91" s="38">
        <v>0</v>
      </c>
      <c r="L91" s="38">
        <f t="shared" si="15"/>
        <v>52.283333333333324</v>
      </c>
      <c r="M91" s="19"/>
    </row>
    <row r="92" spans="1:13" s="17" customFormat="1" ht="25.5" customHeight="1" x14ac:dyDescent="0.25">
      <c r="A92" s="18">
        <v>91</v>
      </c>
      <c r="B92" s="40" t="s">
        <v>77</v>
      </c>
      <c r="C92" s="35" t="s">
        <v>61</v>
      </c>
      <c r="D92" s="60" t="s">
        <v>74</v>
      </c>
      <c r="E92" s="36" t="s">
        <v>63</v>
      </c>
      <c r="F92" s="46">
        <v>485</v>
      </c>
      <c r="G92" s="38">
        <f t="shared" si="16"/>
        <v>5820</v>
      </c>
      <c r="H92" s="38">
        <f t="shared" si="17"/>
        <v>40.416666666666664</v>
      </c>
      <c r="I92" s="38">
        <f t="shared" si="6"/>
        <v>38.333333333333336</v>
      </c>
      <c r="J92" s="71">
        <v>39.78</v>
      </c>
      <c r="K92" s="38">
        <v>0</v>
      </c>
      <c r="L92" s="38">
        <f t="shared" si="15"/>
        <v>49.387499999999996</v>
      </c>
      <c r="M92" s="19"/>
    </row>
    <row r="93" spans="1:13" s="17" customFormat="1" ht="25.5" customHeight="1" x14ac:dyDescent="0.25">
      <c r="A93" s="18">
        <v>92</v>
      </c>
      <c r="B93" s="40" t="s">
        <v>81</v>
      </c>
      <c r="C93" s="35" t="s">
        <v>61</v>
      </c>
      <c r="D93" s="60" t="s">
        <v>74</v>
      </c>
      <c r="E93" s="36" t="s">
        <v>63</v>
      </c>
      <c r="F93" s="46">
        <v>485</v>
      </c>
      <c r="G93" s="38">
        <f t="shared" si="16"/>
        <v>5820</v>
      </c>
      <c r="H93" s="38">
        <f t="shared" si="17"/>
        <v>40.416666666666664</v>
      </c>
      <c r="I93" s="38">
        <f t="shared" si="6"/>
        <v>38.333333333333336</v>
      </c>
      <c r="J93" s="71">
        <v>0</v>
      </c>
      <c r="K93" s="38">
        <v>0</v>
      </c>
      <c r="L93" s="38">
        <f t="shared" si="15"/>
        <v>32.8125</v>
      </c>
      <c r="M93" s="19"/>
    </row>
    <row r="94" spans="1:13" s="17" customFormat="1" ht="25.5" customHeight="1" x14ac:dyDescent="0.25">
      <c r="A94" s="18">
        <v>93</v>
      </c>
      <c r="B94" s="40" t="s">
        <v>148</v>
      </c>
      <c r="C94" s="35" t="s">
        <v>61</v>
      </c>
      <c r="D94" s="60" t="s">
        <v>74</v>
      </c>
      <c r="E94" s="36" t="s">
        <v>63</v>
      </c>
      <c r="F94" s="46">
        <v>502.15</v>
      </c>
      <c r="G94" s="38">
        <f t="shared" si="16"/>
        <v>6025.7999999999993</v>
      </c>
      <c r="H94" s="38">
        <f t="shared" si="17"/>
        <v>41.845833333333331</v>
      </c>
      <c r="I94" s="38">
        <f t="shared" si="6"/>
        <v>38.333333333333336</v>
      </c>
      <c r="J94" s="71">
        <v>0</v>
      </c>
      <c r="K94" s="38">
        <v>0</v>
      </c>
      <c r="L94" s="38">
        <f t="shared" si="15"/>
        <v>33.407986111111114</v>
      </c>
      <c r="M94" s="19"/>
    </row>
    <row r="95" spans="1:13" s="17" customFormat="1" ht="25.5" customHeight="1" x14ac:dyDescent="0.25">
      <c r="A95" s="18">
        <v>94</v>
      </c>
      <c r="B95" s="40" t="s">
        <v>148</v>
      </c>
      <c r="C95" s="35" t="s">
        <v>61</v>
      </c>
      <c r="D95" s="60" t="s">
        <v>74</v>
      </c>
      <c r="E95" s="36" t="s">
        <v>63</v>
      </c>
      <c r="F95" s="46">
        <v>485</v>
      </c>
      <c r="G95" s="38">
        <f t="shared" si="16"/>
        <v>5820</v>
      </c>
      <c r="H95" s="38">
        <f t="shared" si="17"/>
        <v>40.416666666666664</v>
      </c>
      <c r="I95" s="38">
        <f t="shared" si="6"/>
        <v>38.333333333333336</v>
      </c>
      <c r="J95" s="71">
        <v>0</v>
      </c>
      <c r="K95" s="38">
        <v>0</v>
      </c>
      <c r="L95" s="38">
        <f t="shared" si="15"/>
        <v>32.8125</v>
      </c>
      <c r="M95" s="19"/>
    </row>
    <row r="96" spans="1:13" s="17" customFormat="1" ht="25.5" customHeight="1" x14ac:dyDescent="0.25">
      <c r="A96" s="18">
        <v>95</v>
      </c>
      <c r="B96" s="40" t="s">
        <v>81</v>
      </c>
      <c r="C96" s="35" t="s">
        <v>61</v>
      </c>
      <c r="D96" s="60" t="s">
        <v>74</v>
      </c>
      <c r="E96" s="36" t="s">
        <v>63</v>
      </c>
      <c r="F96" s="46">
        <v>596.21</v>
      </c>
      <c r="G96" s="38">
        <f t="shared" si="16"/>
        <v>7154.52</v>
      </c>
      <c r="H96" s="38">
        <f t="shared" si="17"/>
        <v>49.68416666666667</v>
      </c>
      <c r="I96" s="38">
        <f t="shared" si="10"/>
        <v>38.333333333333336</v>
      </c>
      <c r="J96" s="71">
        <v>0</v>
      </c>
      <c r="K96" s="38">
        <v>0</v>
      </c>
      <c r="L96" s="38">
        <f t="shared" si="15"/>
        <v>36.673958333333339</v>
      </c>
      <c r="M96" s="19"/>
    </row>
    <row r="97" spans="1:16" s="17" customFormat="1" ht="25.5" customHeight="1" x14ac:dyDescent="0.25">
      <c r="A97" s="18">
        <v>96</v>
      </c>
      <c r="B97" s="40" t="s">
        <v>77</v>
      </c>
      <c r="C97" s="35" t="s">
        <v>61</v>
      </c>
      <c r="D97" s="60" t="s">
        <v>74</v>
      </c>
      <c r="E97" s="36" t="s">
        <v>63</v>
      </c>
      <c r="F97" s="46">
        <v>596</v>
      </c>
      <c r="G97" s="38">
        <f t="shared" si="16"/>
        <v>7152</v>
      </c>
      <c r="H97" s="38">
        <f t="shared" si="17"/>
        <v>49.666666666666664</v>
      </c>
      <c r="I97" s="38">
        <f t="shared" si="10"/>
        <v>38.333333333333336</v>
      </c>
      <c r="J97" s="71">
        <v>52.08</v>
      </c>
      <c r="K97" s="38">
        <v>0</v>
      </c>
      <c r="L97" s="38">
        <f t="shared" si="15"/>
        <v>58.36666666666666</v>
      </c>
      <c r="M97" s="19"/>
    </row>
    <row r="98" spans="1:16" s="17" customFormat="1" ht="25.5" customHeight="1" x14ac:dyDescent="0.25">
      <c r="A98" s="18">
        <v>97</v>
      </c>
      <c r="B98" s="40" t="s">
        <v>81</v>
      </c>
      <c r="C98" s="35" t="s">
        <v>61</v>
      </c>
      <c r="D98" s="60" t="s">
        <v>74</v>
      </c>
      <c r="E98" s="36" t="s">
        <v>63</v>
      </c>
      <c r="F98" s="46">
        <v>485</v>
      </c>
      <c r="G98" s="38">
        <f t="shared" si="16"/>
        <v>5820</v>
      </c>
      <c r="H98" s="38">
        <f t="shared" si="17"/>
        <v>40.416666666666664</v>
      </c>
      <c r="I98" s="38">
        <f t="shared" si="7"/>
        <v>38.333333333333336</v>
      </c>
      <c r="J98" s="71">
        <v>0</v>
      </c>
      <c r="K98" s="38">
        <v>0</v>
      </c>
      <c r="L98" s="38">
        <f t="shared" si="15"/>
        <v>32.8125</v>
      </c>
      <c r="M98" s="19"/>
    </row>
    <row r="99" spans="1:16" s="17" customFormat="1" ht="25.5" customHeight="1" x14ac:dyDescent="0.25">
      <c r="A99" s="18">
        <v>98</v>
      </c>
      <c r="B99" s="40" t="s">
        <v>81</v>
      </c>
      <c r="C99" s="35" t="s">
        <v>61</v>
      </c>
      <c r="D99" s="60" t="s">
        <v>74</v>
      </c>
      <c r="E99" s="36" t="s">
        <v>63</v>
      </c>
      <c r="F99" s="46">
        <v>485</v>
      </c>
      <c r="G99" s="38">
        <f t="shared" si="16"/>
        <v>5820</v>
      </c>
      <c r="H99" s="38">
        <f t="shared" si="17"/>
        <v>40.416666666666664</v>
      </c>
      <c r="I99" s="38">
        <f t="shared" si="13"/>
        <v>38.333333333333336</v>
      </c>
      <c r="J99" s="71">
        <v>86.7</v>
      </c>
      <c r="K99" s="38">
        <v>0</v>
      </c>
      <c r="L99" s="38">
        <f t="shared" si="15"/>
        <v>68.9375</v>
      </c>
      <c r="M99" s="19"/>
    </row>
    <row r="100" spans="1:16" s="17" customFormat="1" ht="25.5" customHeight="1" x14ac:dyDescent="0.25">
      <c r="A100" s="18">
        <v>99</v>
      </c>
      <c r="B100" s="40" t="s">
        <v>154</v>
      </c>
      <c r="C100" s="35" t="s">
        <v>61</v>
      </c>
      <c r="D100" s="60" t="s">
        <v>74</v>
      </c>
      <c r="E100" s="36" t="s">
        <v>63</v>
      </c>
      <c r="F100" s="46">
        <v>485</v>
      </c>
      <c r="G100" s="38">
        <f t="shared" ref="G100:G104" si="18">F100*12</f>
        <v>5820</v>
      </c>
      <c r="H100" s="38">
        <f t="shared" si="17"/>
        <v>40.416666666666664</v>
      </c>
      <c r="I100" s="38">
        <f t="shared" si="13"/>
        <v>38.333333333333336</v>
      </c>
      <c r="J100" s="71">
        <v>16.32</v>
      </c>
      <c r="K100" s="38">
        <v>0</v>
      </c>
      <c r="L100" s="38">
        <f t="shared" si="15"/>
        <v>39.612499999999997</v>
      </c>
      <c r="M100" s="19"/>
    </row>
    <row r="101" spans="1:16" s="17" customFormat="1" ht="25.5" customHeight="1" x14ac:dyDescent="0.25">
      <c r="A101" s="18">
        <v>100</v>
      </c>
      <c r="B101" s="40" t="s">
        <v>91</v>
      </c>
      <c r="C101" s="35" t="s">
        <v>61</v>
      </c>
      <c r="D101" s="60" t="s">
        <v>74</v>
      </c>
      <c r="E101" s="36" t="s">
        <v>63</v>
      </c>
      <c r="F101" s="46">
        <v>499.91</v>
      </c>
      <c r="G101" s="38">
        <f t="shared" si="18"/>
        <v>5998.92</v>
      </c>
      <c r="H101" s="38">
        <f t="shared" si="17"/>
        <v>41.659166666666671</v>
      </c>
      <c r="I101" s="38">
        <f t="shared" si="13"/>
        <v>38.333333333333336</v>
      </c>
      <c r="J101" s="71">
        <v>0</v>
      </c>
      <c r="K101" s="38">
        <v>0</v>
      </c>
      <c r="L101" s="38">
        <f t="shared" si="15"/>
        <v>33.330208333333339</v>
      </c>
      <c r="M101" s="19"/>
      <c r="P101" s="21"/>
    </row>
    <row r="102" spans="1:16" s="17" customFormat="1" ht="25.5" customHeight="1" x14ac:dyDescent="0.25">
      <c r="A102" s="18">
        <v>101</v>
      </c>
      <c r="B102" s="42" t="s">
        <v>158</v>
      </c>
      <c r="C102" s="35" t="s">
        <v>61</v>
      </c>
      <c r="D102" s="60" t="s">
        <v>74</v>
      </c>
      <c r="E102" s="36" t="s">
        <v>63</v>
      </c>
      <c r="F102" s="46">
        <v>485</v>
      </c>
      <c r="G102" s="38">
        <f t="shared" si="18"/>
        <v>5820</v>
      </c>
      <c r="H102" s="38">
        <f t="shared" si="17"/>
        <v>40.416666666666664</v>
      </c>
      <c r="I102" s="38">
        <f t="shared" si="13"/>
        <v>38.333333333333336</v>
      </c>
      <c r="J102" s="71">
        <v>0</v>
      </c>
      <c r="K102" s="38">
        <v>0</v>
      </c>
      <c r="L102" s="38">
        <f t="shared" si="15"/>
        <v>32.8125</v>
      </c>
      <c r="M102" s="19"/>
      <c r="P102" s="21"/>
    </row>
    <row r="103" spans="1:16" s="17" customFormat="1" ht="25.5" customHeight="1" x14ac:dyDescent="0.25">
      <c r="A103" s="18">
        <v>102</v>
      </c>
      <c r="B103" s="40" t="s">
        <v>70</v>
      </c>
      <c r="C103" s="35" t="s">
        <v>61</v>
      </c>
      <c r="D103" s="60" t="s">
        <v>74</v>
      </c>
      <c r="E103" s="36" t="s">
        <v>63</v>
      </c>
      <c r="F103" s="46">
        <v>596.21</v>
      </c>
      <c r="G103" s="38">
        <f t="shared" si="18"/>
        <v>7154.52</v>
      </c>
      <c r="H103" s="38">
        <f t="shared" si="17"/>
        <v>49.68416666666667</v>
      </c>
      <c r="I103" s="38">
        <f>(460/12)*1</f>
        <v>38.333333333333336</v>
      </c>
      <c r="J103" s="71">
        <v>0</v>
      </c>
      <c r="K103" s="38">
        <v>0</v>
      </c>
      <c r="L103" s="38">
        <f t="shared" si="15"/>
        <v>36.673958333333339</v>
      </c>
      <c r="M103" s="19"/>
      <c r="P103" s="21"/>
    </row>
    <row r="104" spans="1:16" s="17" customFormat="1" ht="25.5" customHeight="1" x14ac:dyDescent="0.25">
      <c r="A104" s="18">
        <v>103</v>
      </c>
      <c r="B104" s="40" t="s">
        <v>104</v>
      </c>
      <c r="C104" s="35" t="s">
        <v>61</v>
      </c>
      <c r="D104" s="36" t="s">
        <v>62</v>
      </c>
      <c r="E104" s="36" t="s">
        <v>63</v>
      </c>
      <c r="F104" s="46">
        <v>651.99</v>
      </c>
      <c r="G104" s="38">
        <f t="shared" si="18"/>
        <v>7823.88</v>
      </c>
      <c r="H104" s="38">
        <f t="shared" si="17"/>
        <v>54.332500000000003</v>
      </c>
      <c r="I104" s="38">
        <f t="shared" si="8"/>
        <v>38.333333333333336</v>
      </c>
      <c r="J104" s="71">
        <v>0</v>
      </c>
      <c r="K104" s="38">
        <v>0</v>
      </c>
      <c r="L104" s="38">
        <f t="shared" si="15"/>
        <v>38.61076388888889</v>
      </c>
      <c r="M104" s="19"/>
    </row>
    <row r="105" spans="1:16" s="17" customFormat="1" ht="25.5" customHeight="1" x14ac:dyDescent="0.25">
      <c r="A105" s="18">
        <v>104</v>
      </c>
      <c r="B105" s="58" t="s">
        <v>60</v>
      </c>
      <c r="C105" s="35" t="s">
        <v>61</v>
      </c>
      <c r="D105" s="36" t="s">
        <v>62</v>
      </c>
      <c r="E105" s="36" t="s">
        <v>63</v>
      </c>
      <c r="F105" s="46">
        <v>578</v>
      </c>
      <c r="G105" s="38">
        <f t="shared" ref="G105:G154" si="19">F105*12</f>
        <v>6936</v>
      </c>
      <c r="H105" s="38">
        <f t="shared" si="17"/>
        <v>48.166666666666664</v>
      </c>
      <c r="I105" s="38">
        <f t="shared" si="9"/>
        <v>38.333333333333336</v>
      </c>
      <c r="J105" s="71">
        <v>144.6</v>
      </c>
      <c r="K105" s="38">
        <v>0</v>
      </c>
      <c r="L105" s="38">
        <f t="shared" si="15"/>
        <v>96.291666666666657</v>
      </c>
      <c r="M105" s="19"/>
    </row>
    <row r="106" spans="1:16" s="17" customFormat="1" ht="25.5" customHeight="1" x14ac:dyDescent="0.25">
      <c r="A106" s="18">
        <v>105</v>
      </c>
      <c r="B106" s="40" t="s">
        <v>66</v>
      </c>
      <c r="C106" s="35" t="s">
        <v>61</v>
      </c>
      <c r="D106" s="36" t="s">
        <v>62</v>
      </c>
      <c r="E106" s="36" t="s">
        <v>63</v>
      </c>
      <c r="F106" s="46">
        <f>548.51+29.49</f>
        <v>578</v>
      </c>
      <c r="G106" s="38">
        <f t="shared" ref="G106:G142" si="20">F106*12</f>
        <v>6936</v>
      </c>
      <c r="H106" s="38">
        <f t="shared" si="17"/>
        <v>48.166666666666664</v>
      </c>
      <c r="I106" s="38">
        <f t="shared" si="9"/>
        <v>38.333333333333336</v>
      </c>
      <c r="J106" s="71">
        <v>38.56</v>
      </c>
      <c r="K106" s="38">
        <v>0</v>
      </c>
      <c r="L106" s="38">
        <f t="shared" si="15"/>
        <v>52.108333333333334</v>
      </c>
      <c r="M106" s="19"/>
    </row>
    <row r="107" spans="1:16" s="17" customFormat="1" ht="25.5" customHeight="1" x14ac:dyDescent="0.25">
      <c r="A107" s="18">
        <v>106</v>
      </c>
      <c r="B107" s="40" t="s">
        <v>70</v>
      </c>
      <c r="C107" s="35" t="s">
        <v>61</v>
      </c>
      <c r="D107" s="36" t="s">
        <v>62</v>
      </c>
      <c r="E107" s="36" t="s">
        <v>63</v>
      </c>
      <c r="F107" s="46">
        <f>554.3+6.7</f>
        <v>561</v>
      </c>
      <c r="G107" s="38">
        <f t="shared" si="20"/>
        <v>6732</v>
      </c>
      <c r="H107" s="38">
        <f t="shared" si="17"/>
        <v>46.75</v>
      </c>
      <c r="I107" s="38">
        <f t="shared" si="3"/>
        <v>38.333333333333336</v>
      </c>
      <c r="J107" s="71">
        <v>140.4</v>
      </c>
      <c r="K107" s="38">
        <v>0</v>
      </c>
      <c r="L107" s="38">
        <f t="shared" si="15"/>
        <v>93.951388888888886</v>
      </c>
      <c r="M107" s="19"/>
    </row>
    <row r="108" spans="1:16" s="17" customFormat="1" ht="25.5" customHeight="1" x14ac:dyDescent="0.25">
      <c r="A108" s="18">
        <v>107</v>
      </c>
      <c r="B108" s="61" t="s">
        <v>88</v>
      </c>
      <c r="C108" s="35" t="s">
        <v>176</v>
      </c>
      <c r="D108" s="36" t="s">
        <v>62</v>
      </c>
      <c r="E108" s="36" t="s">
        <v>63</v>
      </c>
      <c r="F108" s="46">
        <v>460</v>
      </c>
      <c r="G108" s="38">
        <f t="shared" si="20"/>
        <v>5520</v>
      </c>
      <c r="H108" s="38">
        <f t="shared" si="17"/>
        <v>38.333333333333336</v>
      </c>
      <c r="I108" s="38">
        <f t="shared" si="9"/>
        <v>38.333333333333336</v>
      </c>
      <c r="J108" s="71">
        <v>115.2</v>
      </c>
      <c r="K108" s="38">
        <v>0</v>
      </c>
      <c r="L108" s="38">
        <f t="shared" si="15"/>
        <v>79.944444444444443</v>
      </c>
      <c r="M108" s="19"/>
    </row>
    <row r="109" spans="1:16" s="17" customFormat="1" ht="25.5" customHeight="1" x14ac:dyDescent="0.25">
      <c r="A109" s="18">
        <v>108</v>
      </c>
      <c r="B109" s="61" t="s">
        <v>66</v>
      </c>
      <c r="C109" s="35" t="s">
        <v>176</v>
      </c>
      <c r="D109" s="36" t="s">
        <v>62</v>
      </c>
      <c r="E109" s="36" t="s">
        <v>63</v>
      </c>
      <c r="F109" s="46">
        <v>460</v>
      </c>
      <c r="G109" s="38">
        <f t="shared" si="20"/>
        <v>5520</v>
      </c>
      <c r="H109" s="38">
        <f t="shared" si="17"/>
        <v>38.333333333333336</v>
      </c>
      <c r="I109" s="38">
        <f t="shared" si="9"/>
        <v>38.333333333333336</v>
      </c>
      <c r="J109" s="71">
        <v>0</v>
      </c>
      <c r="K109" s="38">
        <v>0</v>
      </c>
      <c r="L109" s="38">
        <f t="shared" si="15"/>
        <v>31.944444444444446</v>
      </c>
      <c r="M109" s="19"/>
    </row>
    <row r="110" spans="1:16" s="17" customFormat="1" ht="25.5" customHeight="1" x14ac:dyDescent="0.25">
      <c r="A110" s="18">
        <v>109</v>
      </c>
      <c r="B110" s="62" t="s">
        <v>84</v>
      </c>
      <c r="C110" s="35" t="s">
        <v>61</v>
      </c>
      <c r="D110" s="36" t="s">
        <v>62</v>
      </c>
      <c r="E110" s="36" t="s">
        <v>63</v>
      </c>
      <c r="F110" s="46">
        <v>769.11</v>
      </c>
      <c r="G110" s="38">
        <f t="shared" si="20"/>
        <v>9229.32</v>
      </c>
      <c r="H110" s="38">
        <f t="shared" si="17"/>
        <v>64.092500000000001</v>
      </c>
      <c r="I110" s="38">
        <f t="shared" si="3"/>
        <v>38.333333333333336</v>
      </c>
      <c r="J110" s="71">
        <v>47.2</v>
      </c>
      <c r="K110" s="38">
        <v>0</v>
      </c>
      <c r="L110" s="38">
        <f t="shared" si="15"/>
        <v>62.344097222222217</v>
      </c>
      <c r="M110" s="19"/>
    </row>
    <row r="111" spans="1:16" s="17" customFormat="1" ht="25.5" customHeight="1" x14ac:dyDescent="0.25">
      <c r="A111" s="18">
        <v>110</v>
      </c>
      <c r="B111" s="63" t="s">
        <v>88</v>
      </c>
      <c r="C111" s="35" t="s">
        <v>61</v>
      </c>
      <c r="D111" s="36" t="s">
        <v>62</v>
      </c>
      <c r="E111" s="36" t="s">
        <v>63</v>
      </c>
      <c r="F111" s="46">
        <v>485</v>
      </c>
      <c r="G111" s="38">
        <f t="shared" si="20"/>
        <v>5820</v>
      </c>
      <c r="H111" s="38">
        <f t="shared" si="17"/>
        <v>40.416666666666664</v>
      </c>
      <c r="I111" s="38">
        <f t="shared" si="3"/>
        <v>38.333333333333336</v>
      </c>
      <c r="J111" s="71">
        <v>121.2</v>
      </c>
      <c r="K111" s="38">
        <v>0</v>
      </c>
      <c r="L111" s="38">
        <f t="shared" si="15"/>
        <v>83.312499999999986</v>
      </c>
      <c r="M111" s="19"/>
    </row>
    <row r="112" spans="1:16" s="17" customFormat="1" ht="25.5" customHeight="1" x14ac:dyDescent="0.25">
      <c r="A112" s="18">
        <v>111</v>
      </c>
      <c r="B112" s="63" t="s">
        <v>84</v>
      </c>
      <c r="C112" s="35" t="s">
        <v>61</v>
      </c>
      <c r="D112" s="36" t="s">
        <v>62</v>
      </c>
      <c r="E112" s="36" t="s">
        <v>63</v>
      </c>
      <c r="F112" s="46">
        <v>678.09</v>
      </c>
      <c r="G112" s="38">
        <f t="shared" si="20"/>
        <v>8137.08</v>
      </c>
      <c r="H112" s="38">
        <f t="shared" si="17"/>
        <v>56.5075</v>
      </c>
      <c r="I112" s="38">
        <f t="shared" si="3"/>
        <v>38.333333333333336</v>
      </c>
      <c r="J112" s="71">
        <v>89.54</v>
      </c>
      <c r="K112" s="38">
        <v>0</v>
      </c>
      <c r="L112" s="38">
        <f t="shared" si="15"/>
        <v>76.82534722222222</v>
      </c>
      <c r="M112" s="19"/>
    </row>
    <row r="113" spans="1:13" s="17" customFormat="1" ht="25.5" customHeight="1" x14ac:dyDescent="0.25">
      <c r="A113" s="18">
        <v>112</v>
      </c>
      <c r="B113" s="63" t="s">
        <v>84</v>
      </c>
      <c r="C113" s="35" t="s">
        <v>61</v>
      </c>
      <c r="D113" s="36" t="s">
        <v>62</v>
      </c>
      <c r="E113" s="36" t="s">
        <v>63</v>
      </c>
      <c r="F113" s="46">
        <v>738</v>
      </c>
      <c r="G113" s="38">
        <f t="shared" si="20"/>
        <v>8856</v>
      </c>
      <c r="H113" s="38">
        <f t="shared" si="17"/>
        <v>61.5</v>
      </c>
      <c r="I113" s="38">
        <f t="shared" si="3"/>
        <v>38.333333333333336</v>
      </c>
      <c r="J113" s="71">
        <v>86.61</v>
      </c>
      <c r="K113" s="38">
        <v>0</v>
      </c>
      <c r="L113" s="38">
        <f t="shared" si="15"/>
        <v>77.68472222222222</v>
      </c>
      <c r="M113" s="19"/>
    </row>
    <row r="114" spans="1:13" s="17" customFormat="1" ht="25.5" customHeight="1" x14ac:dyDescent="0.25">
      <c r="A114" s="18">
        <v>113</v>
      </c>
      <c r="B114" s="49" t="s">
        <v>101</v>
      </c>
      <c r="C114" s="35" t="s">
        <v>61</v>
      </c>
      <c r="D114" s="36" t="s">
        <v>62</v>
      </c>
      <c r="E114" s="36" t="s">
        <v>63</v>
      </c>
      <c r="F114" s="46">
        <v>485</v>
      </c>
      <c r="G114" s="38">
        <f t="shared" si="20"/>
        <v>5820</v>
      </c>
      <c r="H114" s="38">
        <f t="shared" ref="H114:H132" si="21">(F114/12)</f>
        <v>40.416666666666664</v>
      </c>
      <c r="I114" s="38">
        <f>(460/12)*1</f>
        <v>38.333333333333336</v>
      </c>
      <c r="J114" s="71">
        <v>54.04</v>
      </c>
      <c r="K114" s="38">
        <v>0</v>
      </c>
      <c r="L114" s="38">
        <f t="shared" si="15"/>
        <v>55.329166666666659</v>
      </c>
      <c r="M114" s="19"/>
    </row>
    <row r="115" spans="1:13" s="17" customFormat="1" ht="25.5" customHeight="1" x14ac:dyDescent="0.25">
      <c r="A115" s="18">
        <v>114</v>
      </c>
      <c r="B115" s="40" t="s">
        <v>182</v>
      </c>
      <c r="C115" s="35" t="s">
        <v>61</v>
      </c>
      <c r="D115" s="36" t="s">
        <v>62</v>
      </c>
      <c r="E115" s="36" t="s">
        <v>63</v>
      </c>
      <c r="F115" s="46">
        <v>485</v>
      </c>
      <c r="G115" s="38">
        <f t="shared" si="20"/>
        <v>5820</v>
      </c>
      <c r="H115" s="38">
        <f t="shared" si="21"/>
        <v>40.416666666666664</v>
      </c>
      <c r="I115" s="38">
        <f t="shared" si="8"/>
        <v>38.333333333333336</v>
      </c>
      <c r="J115" s="71">
        <v>32.32</v>
      </c>
      <c r="K115" s="38">
        <v>0</v>
      </c>
      <c r="L115" s="38">
        <f t="shared" si="15"/>
        <v>46.279166666666669</v>
      </c>
      <c r="M115" s="19"/>
    </row>
    <row r="116" spans="1:13" s="17" customFormat="1" ht="25.5" customHeight="1" x14ac:dyDescent="0.25">
      <c r="A116" s="18">
        <v>115</v>
      </c>
      <c r="B116" s="49" t="s">
        <v>107</v>
      </c>
      <c r="C116" s="35" t="s">
        <v>61</v>
      </c>
      <c r="D116" s="36" t="s">
        <v>62</v>
      </c>
      <c r="E116" s="36" t="s">
        <v>63</v>
      </c>
      <c r="F116" s="46">
        <v>485</v>
      </c>
      <c r="G116" s="38">
        <f t="shared" si="20"/>
        <v>5820</v>
      </c>
      <c r="H116" s="38">
        <f t="shared" si="21"/>
        <v>40.416666666666664</v>
      </c>
      <c r="I116" s="38">
        <f t="shared" si="8"/>
        <v>38.333333333333336</v>
      </c>
      <c r="J116" s="71">
        <v>121.2</v>
      </c>
      <c r="K116" s="38">
        <v>0</v>
      </c>
      <c r="L116" s="38">
        <f t="shared" si="15"/>
        <v>83.312499999999986</v>
      </c>
      <c r="M116" s="19"/>
    </row>
    <row r="117" spans="1:13" s="17" customFormat="1" ht="25.5" customHeight="1" x14ac:dyDescent="0.25">
      <c r="A117" s="18">
        <v>116</v>
      </c>
      <c r="B117" s="40" t="s">
        <v>70</v>
      </c>
      <c r="C117" s="35" t="s">
        <v>61</v>
      </c>
      <c r="D117" s="36" t="s">
        <v>62</v>
      </c>
      <c r="E117" s="36" t="s">
        <v>63</v>
      </c>
      <c r="F117" s="46">
        <v>596.21</v>
      </c>
      <c r="G117" s="38">
        <f t="shared" si="20"/>
        <v>7154.52</v>
      </c>
      <c r="H117" s="38">
        <f t="shared" si="21"/>
        <v>49.68416666666667</v>
      </c>
      <c r="I117" s="38">
        <f t="shared" si="5"/>
        <v>38.333333333333336</v>
      </c>
      <c r="J117" s="71">
        <v>0</v>
      </c>
      <c r="K117" s="38">
        <v>0</v>
      </c>
      <c r="L117" s="38">
        <f t="shared" si="15"/>
        <v>36.673958333333339</v>
      </c>
      <c r="M117" s="19"/>
    </row>
    <row r="118" spans="1:13" s="17" customFormat="1" ht="25.5" customHeight="1" x14ac:dyDescent="0.25">
      <c r="A118" s="18">
        <v>117</v>
      </c>
      <c r="B118" s="40" t="s">
        <v>115</v>
      </c>
      <c r="C118" s="35" t="s">
        <v>61</v>
      </c>
      <c r="D118" s="36" t="s">
        <v>62</v>
      </c>
      <c r="E118" s="36" t="s">
        <v>63</v>
      </c>
      <c r="F118" s="46">
        <v>485</v>
      </c>
      <c r="G118" s="38">
        <f t="shared" si="20"/>
        <v>5820</v>
      </c>
      <c r="H118" s="38">
        <f t="shared" si="21"/>
        <v>40.416666666666664</v>
      </c>
      <c r="I118" s="38">
        <f t="shared" si="5"/>
        <v>38.333333333333336</v>
      </c>
      <c r="J118" s="71">
        <v>0</v>
      </c>
      <c r="K118" s="38">
        <v>0</v>
      </c>
      <c r="L118" s="38">
        <f t="shared" si="15"/>
        <v>32.8125</v>
      </c>
      <c r="M118" s="19"/>
    </row>
    <row r="119" spans="1:13" s="17" customFormat="1" ht="25.5" customHeight="1" x14ac:dyDescent="0.25">
      <c r="A119" s="18">
        <v>118</v>
      </c>
      <c r="B119" s="45" t="s">
        <v>125</v>
      </c>
      <c r="C119" s="35" t="s">
        <v>61</v>
      </c>
      <c r="D119" s="36" t="s">
        <v>62</v>
      </c>
      <c r="E119" s="36" t="s">
        <v>63</v>
      </c>
      <c r="F119" s="46">
        <v>596</v>
      </c>
      <c r="G119" s="38">
        <f t="shared" si="20"/>
        <v>7152</v>
      </c>
      <c r="H119" s="38">
        <f t="shared" si="21"/>
        <v>49.666666666666664</v>
      </c>
      <c r="I119" s="38">
        <f t="shared" si="5"/>
        <v>38.333333333333336</v>
      </c>
      <c r="J119" s="76">
        <v>39.68</v>
      </c>
      <c r="K119" s="38">
        <v>0</v>
      </c>
      <c r="L119" s="38">
        <f t="shared" si="15"/>
        <v>53.2</v>
      </c>
      <c r="M119" s="19"/>
    </row>
    <row r="120" spans="1:13" s="17" customFormat="1" ht="25.5" customHeight="1" x14ac:dyDescent="0.25">
      <c r="A120" s="18">
        <v>119</v>
      </c>
      <c r="B120" s="42" t="s">
        <v>132</v>
      </c>
      <c r="C120" s="35" t="s">
        <v>61</v>
      </c>
      <c r="D120" s="36" t="s">
        <v>62</v>
      </c>
      <c r="E120" s="36" t="s">
        <v>63</v>
      </c>
      <c r="F120" s="46">
        <v>485</v>
      </c>
      <c r="G120" s="38">
        <f t="shared" si="20"/>
        <v>5820</v>
      </c>
      <c r="H120" s="38">
        <f t="shared" si="21"/>
        <v>40.416666666666664</v>
      </c>
      <c r="I120" s="38">
        <f t="shared" si="4"/>
        <v>38.333333333333336</v>
      </c>
      <c r="J120" s="71">
        <v>96.96</v>
      </c>
      <c r="K120" s="38">
        <v>0</v>
      </c>
      <c r="L120" s="38">
        <f t="shared" si="15"/>
        <v>73.212499999999991</v>
      </c>
      <c r="M120" s="19"/>
    </row>
    <row r="121" spans="1:13" s="17" customFormat="1" ht="25.5" customHeight="1" x14ac:dyDescent="0.25">
      <c r="A121" s="18">
        <v>120</v>
      </c>
      <c r="B121" s="42" t="s">
        <v>115</v>
      </c>
      <c r="C121" s="35" t="s">
        <v>61</v>
      </c>
      <c r="D121" s="36" t="s">
        <v>62</v>
      </c>
      <c r="E121" s="36" t="s">
        <v>63</v>
      </c>
      <c r="F121" s="46">
        <v>485</v>
      </c>
      <c r="G121" s="38">
        <f t="shared" si="20"/>
        <v>5820</v>
      </c>
      <c r="H121" s="38">
        <f t="shared" si="21"/>
        <v>40.416666666666664</v>
      </c>
      <c r="I121" s="38">
        <f t="shared" si="4"/>
        <v>38.333333333333336</v>
      </c>
      <c r="J121" s="71">
        <v>121.2</v>
      </c>
      <c r="K121" s="38">
        <v>0</v>
      </c>
      <c r="L121" s="38">
        <f t="shared" si="15"/>
        <v>83.312499999999986</v>
      </c>
      <c r="M121" s="19"/>
    </row>
    <row r="122" spans="1:13" s="17" customFormat="1" ht="25.5" customHeight="1" x14ac:dyDescent="0.25">
      <c r="A122" s="18">
        <v>121</v>
      </c>
      <c r="B122" s="42" t="s">
        <v>137</v>
      </c>
      <c r="C122" s="35" t="s">
        <v>61</v>
      </c>
      <c r="D122" s="36" t="s">
        <v>62</v>
      </c>
      <c r="E122" s="36" t="s">
        <v>63</v>
      </c>
      <c r="F122" s="46">
        <v>485</v>
      </c>
      <c r="G122" s="38">
        <f t="shared" si="20"/>
        <v>5820</v>
      </c>
      <c r="H122" s="38">
        <f t="shared" si="21"/>
        <v>40.416666666666664</v>
      </c>
      <c r="I122" s="38">
        <f t="shared" si="4"/>
        <v>38.333333333333336</v>
      </c>
      <c r="J122" s="71">
        <v>0</v>
      </c>
      <c r="K122" s="38">
        <v>0</v>
      </c>
      <c r="L122" s="38">
        <f t="shared" si="15"/>
        <v>32.8125</v>
      </c>
      <c r="M122" s="19"/>
    </row>
    <row r="123" spans="1:13" s="17" customFormat="1" ht="25.5" customHeight="1" x14ac:dyDescent="0.25">
      <c r="A123" s="18">
        <v>122</v>
      </c>
      <c r="B123" s="40" t="s">
        <v>139</v>
      </c>
      <c r="C123" s="35" t="s">
        <v>61</v>
      </c>
      <c r="D123" s="36" t="s">
        <v>62</v>
      </c>
      <c r="E123" s="36" t="s">
        <v>63</v>
      </c>
      <c r="F123" s="46">
        <v>650</v>
      </c>
      <c r="G123" s="38">
        <f t="shared" si="20"/>
        <v>7800</v>
      </c>
      <c r="H123" s="38">
        <f t="shared" si="21"/>
        <v>54.166666666666664</v>
      </c>
      <c r="I123" s="38">
        <f>(460/12)*1</f>
        <v>38.333333333333336</v>
      </c>
      <c r="J123" s="71">
        <v>162.6</v>
      </c>
      <c r="K123" s="38">
        <v>0</v>
      </c>
      <c r="L123" s="38">
        <f t="shared" si="15"/>
        <v>106.29166666666666</v>
      </c>
      <c r="M123" s="19"/>
    </row>
    <row r="124" spans="1:13" s="17" customFormat="1" ht="25.5" customHeight="1" x14ac:dyDescent="0.25">
      <c r="A124" s="18">
        <v>123</v>
      </c>
      <c r="B124" s="34" t="s">
        <v>132</v>
      </c>
      <c r="C124" s="35" t="s">
        <v>176</v>
      </c>
      <c r="D124" s="36" t="s">
        <v>62</v>
      </c>
      <c r="E124" s="36" t="s">
        <v>63</v>
      </c>
      <c r="F124" s="46">
        <v>460</v>
      </c>
      <c r="G124" s="38">
        <f t="shared" si="20"/>
        <v>5520</v>
      </c>
      <c r="H124" s="38">
        <f t="shared" si="21"/>
        <v>38.333333333333336</v>
      </c>
      <c r="I124" s="38">
        <f>(460/12)*1</f>
        <v>38.333333333333336</v>
      </c>
      <c r="J124" s="71">
        <v>94.12</v>
      </c>
      <c r="K124" s="38">
        <v>0</v>
      </c>
      <c r="L124" s="38">
        <f t="shared" si="15"/>
        <v>71.161111111111126</v>
      </c>
      <c r="M124" s="19"/>
    </row>
    <row r="125" spans="1:13" s="17" customFormat="1" ht="25.5" customHeight="1" x14ac:dyDescent="0.25">
      <c r="A125" s="18">
        <v>124</v>
      </c>
      <c r="B125" s="63" t="s">
        <v>84</v>
      </c>
      <c r="C125" s="35" t="s">
        <v>61</v>
      </c>
      <c r="D125" s="36" t="s">
        <v>62</v>
      </c>
      <c r="E125" s="36" t="s">
        <v>63</v>
      </c>
      <c r="F125" s="46">
        <v>610.92999999999995</v>
      </c>
      <c r="G125" s="38">
        <f t="shared" si="20"/>
        <v>7331.16</v>
      </c>
      <c r="H125" s="38">
        <f t="shared" si="21"/>
        <v>50.910833333333329</v>
      </c>
      <c r="I125" s="38">
        <f t="shared" si="6"/>
        <v>38.333333333333336</v>
      </c>
      <c r="J125" s="71">
        <v>192.68</v>
      </c>
      <c r="K125" s="38">
        <v>0</v>
      </c>
      <c r="L125" s="38">
        <f t="shared" si="15"/>
        <v>117.46840277777778</v>
      </c>
      <c r="M125" s="19"/>
    </row>
    <row r="126" spans="1:13" s="17" customFormat="1" ht="25.5" customHeight="1" x14ac:dyDescent="0.25">
      <c r="A126" s="18">
        <v>125</v>
      </c>
      <c r="B126" s="40" t="s">
        <v>152</v>
      </c>
      <c r="C126" s="35" t="s">
        <v>61</v>
      </c>
      <c r="D126" s="36" t="s">
        <v>62</v>
      </c>
      <c r="E126" s="36" t="s">
        <v>63</v>
      </c>
      <c r="F126" s="46">
        <v>826</v>
      </c>
      <c r="G126" s="38">
        <f t="shared" si="20"/>
        <v>9912</v>
      </c>
      <c r="H126" s="38">
        <f t="shared" si="21"/>
        <v>68.833333333333329</v>
      </c>
      <c r="I126" s="38">
        <f t="shared" si="7"/>
        <v>38.333333333333336</v>
      </c>
      <c r="J126" s="71">
        <v>0</v>
      </c>
      <c r="K126" s="38">
        <v>0</v>
      </c>
      <c r="L126" s="38">
        <f t="shared" si="15"/>
        <v>44.652777777777779</v>
      </c>
      <c r="M126" s="19"/>
    </row>
    <row r="127" spans="1:13" s="17" customFormat="1" ht="25.5" customHeight="1" x14ac:dyDescent="0.25">
      <c r="A127" s="18">
        <v>126</v>
      </c>
      <c r="B127" s="58" t="s">
        <v>153</v>
      </c>
      <c r="C127" s="35" t="s">
        <v>61</v>
      </c>
      <c r="D127" s="36" t="s">
        <v>62</v>
      </c>
      <c r="E127" s="36" t="s">
        <v>63</v>
      </c>
      <c r="F127" s="46">
        <v>750.81</v>
      </c>
      <c r="G127" s="38">
        <f t="shared" si="20"/>
        <v>9009.7199999999993</v>
      </c>
      <c r="H127" s="38">
        <f t="shared" si="21"/>
        <v>62.567499999999995</v>
      </c>
      <c r="I127" s="38">
        <f t="shared" si="13"/>
        <v>38.333333333333336</v>
      </c>
      <c r="J127" s="71">
        <v>187.8</v>
      </c>
      <c r="K127" s="38">
        <v>0</v>
      </c>
      <c r="L127" s="38">
        <f t="shared" si="15"/>
        <v>120.29201388888887</v>
      </c>
      <c r="M127" s="19"/>
    </row>
    <row r="128" spans="1:13" s="17" customFormat="1" ht="25.5" customHeight="1" x14ac:dyDescent="0.25">
      <c r="A128" s="18">
        <v>127</v>
      </c>
      <c r="B128" s="42" t="s">
        <v>183</v>
      </c>
      <c r="C128" s="35" t="s">
        <v>61</v>
      </c>
      <c r="D128" s="36" t="s">
        <v>62</v>
      </c>
      <c r="E128" s="36" t="s">
        <v>63</v>
      </c>
      <c r="F128" s="46">
        <v>620</v>
      </c>
      <c r="G128" s="38">
        <f t="shared" si="20"/>
        <v>7440</v>
      </c>
      <c r="H128" s="38">
        <f t="shared" si="21"/>
        <v>51.666666666666664</v>
      </c>
      <c r="I128" s="38">
        <f t="shared" si="13"/>
        <v>38.333333333333336</v>
      </c>
      <c r="J128" s="71">
        <v>129</v>
      </c>
      <c r="K128" s="38">
        <v>0</v>
      </c>
      <c r="L128" s="38">
        <f t="shared" si="15"/>
        <v>91.25</v>
      </c>
      <c r="M128" s="19"/>
    </row>
    <row r="129" spans="1:16" s="17" customFormat="1" ht="25.5" customHeight="1" x14ac:dyDescent="0.25">
      <c r="A129" s="18">
        <v>128</v>
      </c>
      <c r="B129" s="42" t="s">
        <v>115</v>
      </c>
      <c r="C129" s="35" t="s">
        <v>61</v>
      </c>
      <c r="D129" s="36" t="s">
        <v>62</v>
      </c>
      <c r="E129" s="36" t="s">
        <v>63</v>
      </c>
      <c r="F129" s="46">
        <v>485</v>
      </c>
      <c r="G129" s="38">
        <f t="shared" si="20"/>
        <v>5820</v>
      </c>
      <c r="H129" s="38">
        <f t="shared" si="21"/>
        <v>40.416666666666664</v>
      </c>
      <c r="I129" s="38">
        <f t="shared" si="13"/>
        <v>38.333333333333336</v>
      </c>
      <c r="J129" s="71">
        <v>0</v>
      </c>
      <c r="K129" s="38">
        <v>0</v>
      </c>
      <c r="L129" s="38">
        <f t="shared" si="15"/>
        <v>32.8125</v>
      </c>
      <c r="M129" s="19"/>
    </row>
    <row r="130" spans="1:16" s="17" customFormat="1" ht="25.5" customHeight="1" x14ac:dyDescent="0.25">
      <c r="A130" s="18">
        <v>129</v>
      </c>
      <c r="B130" s="49" t="s">
        <v>155</v>
      </c>
      <c r="C130" s="35" t="s">
        <v>61</v>
      </c>
      <c r="D130" s="36" t="s">
        <v>62</v>
      </c>
      <c r="E130" s="36" t="s">
        <v>63</v>
      </c>
      <c r="F130" s="46">
        <v>485</v>
      </c>
      <c r="G130" s="38">
        <f t="shared" si="20"/>
        <v>5820</v>
      </c>
      <c r="H130" s="38">
        <f t="shared" si="21"/>
        <v>40.416666666666664</v>
      </c>
      <c r="I130" s="38">
        <f t="shared" si="13"/>
        <v>38.333333333333336</v>
      </c>
      <c r="J130" s="71">
        <v>121.2</v>
      </c>
      <c r="K130" s="38">
        <v>0</v>
      </c>
      <c r="L130" s="38">
        <f t="shared" si="15"/>
        <v>83.312499999999986</v>
      </c>
      <c r="M130" s="19"/>
      <c r="P130" s="21"/>
    </row>
    <row r="131" spans="1:16" s="17" customFormat="1" ht="25.5" customHeight="1" x14ac:dyDescent="0.25">
      <c r="A131" s="18">
        <v>130</v>
      </c>
      <c r="B131" s="57" t="s">
        <v>66</v>
      </c>
      <c r="C131" s="35" t="s">
        <v>61</v>
      </c>
      <c r="D131" s="36" t="s">
        <v>62</v>
      </c>
      <c r="E131" s="36" t="s">
        <v>63</v>
      </c>
      <c r="F131" s="64">
        <v>485</v>
      </c>
      <c r="G131" s="38">
        <f t="shared" si="20"/>
        <v>5820</v>
      </c>
      <c r="H131" s="38">
        <f t="shared" si="21"/>
        <v>40.416666666666664</v>
      </c>
      <c r="I131" s="38">
        <f t="shared" si="13"/>
        <v>38.333333333333336</v>
      </c>
      <c r="J131" s="71">
        <v>64.64</v>
      </c>
      <c r="K131" s="38">
        <v>0</v>
      </c>
      <c r="L131" s="38">
        <f t="shared" ref="L131:L182" si="22">(SUM(H131:K131)/12)*5</f>
        <v>59.745833333333323</v>
      </c>
      <c r="M131" s="19"/>
      <c r="P131" s="21"/>
    </row>
    <row r="132" spans="1:16" s="17" customFormat="1" ht="25.5" customHeight="1" x14ac:dyDescent="0.25">
      <c r="A132" s="18">
        <v>131</v>
      </c>
      <c r="B132" s="61" t="s">
        <v>69</v>
      </c>
      <c r="C132" s="35" t="s">
        <v>176</v>
      </c>
      <c r="D132" s="36" t="s">
        <v>62</v>
      </c>
      <c r="E132" s="36" t="s">
        <v>63</v>
      </c>
      <c r="F132" s="46">
        <v>460</v>
      </c>
      <c r="G132" s="38">
        <f t="shared" si="20"/>
        <v>5520</v>
      </c>
      <c r="H132" s="38">
        <f t="shared" si="21"/>
        <v>38.333333333333336</v>
      </c>
      <c r="I132" s="38">
        <f t="shared" si="9"/>
        <v>38.333333333333336</v>
      </c>
      <c r="J132" s="71">
        <v>0</v>
      </c>
      <c r="K132" s="38">
        <v>0</v>
      </c>
      <c r="L132" s="38">
        <f t="shared" si="22"/>
        <v>31.944444444444446</v>
      </c>
      <c r="M132" s="19"/>
    </row>
    <row r="133" spans="1:16" s="17" customFormat="1" ht="25.5" customHeight="1" x14ac:dyDescent="0.25">
      <c r="A133" s="18">
        <v>132</v>
      </c>
      <c r="B133" s="65" t="s">
        <v>69</v>
      </c>
      <c r="C133" s="35" t="s">
        <v>61</v>
      </c>
      <c r="D133" s="36" t="s">
        <v>62</v>
      </c>
      <c r="E133" s="36" t="s">
        <v>63</v>
      </c>
      <c r="F133" s="46">
        <v>485</v>
      </c>
      <c r="G133" s="38">
        <f t="shared" si="20"/>
        <v>5820</v>
      </c>
      <c r="H133" s="38">
        <f t="shared" ref="H133" si="23">(F133/12)</f>
        <v>40.416666666666664</v>
      </c>
      <c r="I133" s="38">
        <f>(460/12)*1</f>
        <v>38.333333333333336</v>
      </c>
      <c r="J133" s="71">
        <v>0</v>
      </c>
      <c r="K133" s="38">
        <v>0</v>
      </c>
      <c r="L133" s="38">
        <f t="shared" si="22"/>
        <v>32.8125</v>
      </c>
      <c r="M133" s="19"/>
    </row>
    <row r="134" spans="1:16" s="17" customFormat="1" ht="25.5" customHeight="1" x14ac:dyDescent="0.25">
      <c r="A134" s="18">
        <v>133</v>
      </c>
      <c r="B134" s="40" t="s">
        <v>69</v>
      </c>
      <c r="C134" s="35" t="s">
        <v>61</v>
      </c>
      <c r="D134" s="36" t="s">
        <v>62</v>
      </c>
      <c r="E134" s="36" t="s">
        <v>63</v>
      </c>
      <c r="F134" s="41">
        <v>460</v>
      </c>
      <c r="G134" s="38">
        <f t="shared" si="20"/>
        <v>5520</v>
      </c>
      <c r="H134" s="38">
        <f t="shared" ref="H134:H142" si="24">(F134/12)</f>
        <v>38.333333333333336</v>
      </c>
      <c r="I134" s="38">
        <f>(460/360)*30</f>
        <v>38.333333333333329</v>
      </c>
      <c r="J134" s="71">
        <v>0</v>
      </c>
      <c r="K134" s="38">
        <v>0</v>
      </c>
      <c r="L134" s="38">
        <f t="shared" si="22"/>
        <v>31.944444444444443</v>
      </c>
      <c r="M134" s="19"/>
    </row>
    <row r="135" spans="1:16" s="17" customFormat="1" ht="25.5" customHeight="1" x14ac:dyDescent="0.25">
      <c r="A135" s="18">
        <v>134</v>
      </c>
      <c r="B135" s="65" t="s">
        <v>69</v>
      </c>
      <c r="C135" s="35" t="s">
        <v>61</v>
      </c>
      <c r="D135" s="36" t="s">
        <v>62</v>
      </c>
      <c r="E135" s="36" t="s">
        <v>63</v>
      </c>
      <c r="F135" s="46">
        <v>485</v>
      </c>
      <c r="G135" s="38">
        <f t="shared" si="20"/>
        <v>5820</v>
      </c>
      <c r="H135" s="38">
        <f t="shared" si="24"/>
        <v>40.416666666666664</v>
      </c>
      <c r="I135" s="38">
        <f t="shared" si="3"/>
        <v>38.333333333333336</v>
      </c>
      <c r="J135" s="71">
        <v>0</v>
      </c>
      <c r="K135" s="38">
        <v>0</v>
      </c>
      <c r="L135" s="38">
        <f t="shared" si="22"/>
        <v>32.8125</v>
      </c>
      <c r="M135" s="19"/>
    </row>
    <row r="136" spans="1:16" s="17" customFormat="1" ht="25.5" customHeight="1" x14ac:dyDescent="0.25">
      <c r="A136" s="18">
        <v>135</v>
      </c>
      <c r="B136" s="65" t="s">
        <v>114</v>
      </c>
      <c r="C136" s="35" t="s">
        <v>61</v>
      </c>
      <c r="D136" s="36" t="s">
        <v>62</v>
      </c>
      <c r="E136" s="36" t="s">
        <v>63</v>
      </c>
      <c r="F136" s="46">
        <f>548.51+12.49</f>
        <v>561</v>
      </c>
      <c r="G136" s="38">
        <f t="shared" si="20"/>
        <v>6732</v>
      </c>
      <c r="H136" s="38">
        <f t="shared" si="24"/>
        <v>46.75</v>
      </c>
      <c r="I136" s="38">
        <f t="shared" si="5"/>
        <v>38.333333333333336</v>
      </c>
      <c r="J136" s="71">
        <v>0</v>
      </c>
      <c r="K136" s="38">
        <v>0</v>
      </c>
      <c r="L136" s="38">
        <f t="shared" si="22"/>
        <v>35.451388888888893</v>
      </c>
      <c r="M136" s="19"/>
    </row>
    <row r="137" spans="1:16" s="17" customFormat="1" ht="25.5" customHeight="1" x14ac:dyDescent="0.25">
      <c r="A137" s="18">
        <v>136</v>
      </c>
      <c r="B137" s="65" t="s">
        <v>69</v>
      </c>
      <c r="C137" s="35" t="s">
        <v>61</v>
      </c>
      <c r="D137" s="36" t="s">
        <v>62</v>
      </c>
      <c r="E137" s="36" t="s">
        <v>63</v>
      </c>
      <c r="F137" s="46">
        <v>490</v>
      </c>
      <c r="G137" s="38">
        <f t="shared" si="20"/>
        <v>5880</v>
      </c>
      <c r="H137" s="38">
        <f t="shared" si="24"/>
        <v>40.833333333333336</v>
      </c>
      <c r="I137" s="38">
        <f t="shared" si="6"/>
        <v>38.333333333333336</v>
      </c>
      <c r="J137" s="71">
        <v>0</v>
      </c>
      <c r="K137" s="38">
        <v>0</v>
      </c>
      <c r="L137" s="38">
        <f t="shared" si="22"/>
        <v>32.986111111111114</v>
      </c>
      <c r="M137" s="19"/>
    </row>
    <row r="138" spans="1:16" s="17" customFormat="1" ht="25.5" customHeight="1" x14ac:dyDescent="0.25">
      <c r="A138" s="18">
        <v>137</v>
      </c>
      <c r="B138" s="65" t="s">
        <v>81</v>
      </c>
      <c r="C138" s="35" t="s">
        <v>61</v>
      </c>
      <c r="D138" s="36" t="s">
        <v>62</v>
      </c>
      <c r="E138" s="36" t="s">
        <v>63</v>
      </c>
      <c r="F138" s="46">
        <v>485</v>
      </c>
      <c r="G138" s="38">
        <f t="shared" si="20"/>
        <v>5820</v>
      </c>
      <c r="H138" s="38">
        <f t="shared" si="24"/>
        <v>40.416666666666664</v>
      </c>
      <c r="I138" s="38">
        <f t="shared" si="6"/>
        <v>38.333333333333336</v>
      </c>
      <c r="J138" s="71">
        <v>121.2</v>
      </c>
      <c r="K138" s="38">
        <v>0</v>
      </c>
      <c r="L138" s="38">
        <f t="shared" si="22"/>
        <v>83.312499999999986</v>
      </c>
      <c r="M138" s="19"/>
    </row>
    <row r="139" spans="1:16" s="17" customFormat="1" ht="25.5" customHeight="1" x14ac:dyDescent="0.25">
      <c r="A139" s="18">
        <v>138</v>
      </c>
      <c r="B139" s="65" t="s">
        <v>69</v>
      </c>
      <c r="C139" s="35" t="s">
        <v>61</v>
      </c>
      <c r="D139" s="36" t="s">
        <v>62</v>
      </c>
      <c r="E139" s="36" t="s">
        <v>63</v>
      </c>
      <c r="F139" s="46">
        <v>603.03</v>
      </c>
      <c r="G139" s="38">
        <f t="shared" si="20"/>
        <v>7236.36</v>
      </c>
      <c r="H139" s="38">
        <f t="shared" si="24"/>
        <v>50.252499999999998</v>
      </c>
      <c r="I139" s="38">
        <f t="shared" si="10"/>
        <v>38.333333333333336</v>
      </c>
      <c r="J139" s="71">
        <v>150.6</v>
      </c>
      <c r="K139" s="38">
        <v>0</v>
      </c>
      <c r="L139" s="38">
        <f t="shared" si="22"/>
        <v>99.66076388888888</v>
      </c>
      <c r="M139" s="19"/>
    </row>
    <row r="140" spans="1:16" s="17" customFormat="1" ht="25.5" customHeight="1" x14ac:dyDescent="0.25">
      <c r="A140" s="18">
        <v>139</v>
      </c>
      <c r="B140" s="65" t="s">
        <v>69</v>
      </c>
      <c r="C140" s="35" t="s">
        <v>61</v>
      </c>
      <c r="D140" s="36" t="s">
        <v>62</v>
      </c>
      <c r="E140" s="36" t="s">
        <v>63</v>
      </c>
      <c r="F140" s="46">
        <v>485</v>
      </c>
      <c r="G140" s="38">
        <f t="shared" si="20"/>
        <v>5820</v>
      </c>
      <c r="H140" s="38">
        <f t="shared" si="24"/>
        <v>40.416666666666664</v>
      </c>
      <c r="I140" s="38">
        <f t="shared" si="13"/>
        <v>38.333333333333336</v>
      </c>
      <c r="J140" s="71">
        <v>0</v>
      </c>
      <c r="K140" s="38">
        <v>0</v>
      </c>
      <c r="L140" s="38">
        <f t="shared" si="22"/>
        <v>32.8125</v>
      </c>
      <c r="M140" s="19"/>
      <c r="P140" s="21"/>
    </row>
    <row r="141" spans="1:16" s="17" customFormat="1" ht="25.5" customHeight="1" x14ac:dyDescent="0.25">
      <c r="A141" s="18">
        <v>140</v>
      </c>
      <c r="B141" s="55" t="s">
        <v>69</v>
      </c>
      <c r="C141" s="35" t="s">
        <v>61</v>
      </c>
      <c r="D141" s="36" t="s">
        <v>62</v>
      </c>
      <c r="E141" s="36" t="s">
        <v>63</v>
      </c>
      <c r="F141" s="46">
        <v>485</v>
      </c>
      <c r="G141" s="38">
        <f t="shared" si="20"/>
        <v>5820</v>
      </c>
      <c r="H141" s="38">
        <f t="shared" si="24"/>
        <v>40.416666666666664</v>
      </c>
      <c r="I141" s="38">
        <f t="shared" si="13"/>
        <v>38.333333333333336</v>
      </c>
      <c r="J141" s="71">
        <v>0</v>
      </c>
      <c r="K141" s="38">
        <v>0</v>
      </c>
      <c r="L141" s="38">
        <f t="shared" si="22"/>
        <v>32.8125</v>
      </c>
      <c r="M141" s="19"/>
      <c r="P141" s="21"/>
    </row>
    <row r="142" spans="1:16" s="17" customFormat="1" ht="25.5" customHeight="1" x14ac:dyDescent="0.25">
      <c r="A142" s="18">
        <v>141</v>
      </c>
      <c r="B142" s="65" t="s">
        <v>81</v>
      </c>
      <c r="C142" s="35" t="s">
        <v>61</v>
      </c>
      <c r="D142" s="36" t="s">
        <v>62</v>
      </c>
      <c r="E142" s="36" t="s">
        <v>63</v>
      </c>
      <c r="F142" s="46">
        <v>485</v>
      </c>
      <c r="G142" s="38">
        <f t="shared" si="20"/>
        <v>5820</v>
      </c>
      <c r="H142" s="38">
        <f t="shared" si="24"/>
        <v>40.416666666666664</v>
      </c>
      <c r="I142" s="38">
        <f>(460/12)*1</f>
        <v>38.333333333333336</v>
      </c>
      <c r="J142" s="71">
        <v>0</v>
      </c>
      <c r="K142" s="38">
        <v>0</v>
      </c>
      <c r="L142" s="38">
        <f t="shared" si="22"/>
        <v>32.8125</v>
      </c>
      <c r="M142" s="19"/>
      <c r="P142" s="21"/>
    </row>
    <row r="143" spans="1:16" s="17" customFormat="1" ht="25.5" customHeight="1" x14ac:dyDescent="0.25">
      <c r="A143" s="18">
        <v>142</v>
      </c>
      <c r="B143" s="40" t="s">
        <v>76</v>
      </c>
      <c r="C143" s="35" t="s">
        <v>61</v>
      </c>
      <c r="D143" s="36" t="s">
        <v>62</v>
      </c>
      <c r="E143" s="36" t="s">
        <v>63</v>
      </c>
      <c r="F143" s="46">
        <v>635</v>
      </c>
      <c r="G143" s="38">
        <f t="shared" si="19"/>
        <v>7620</v>
      </c>
      <c r="H143" s="38">
        <f t="shared" ref="H143:H148" si="25">(F143/12)</f>
        <v>52.916666666666664</v>
      </c>
      <c r="I143" s="38">
        <f t="shared" si="3"/>
        <v>38.333333333333336</v>
      </c>
      <c r="J143" s="71">
        <v>0</v>
      </c>
      <c r="K143" s="38">
        <v>0</v>
      </c>
      <c r="L143" s="38">
        <f t="shared" si="22"/>
        <v>38.020833333333336</v>
      </c>
      <c r="M143" s="19"/>
    </row>
    <row r="144" spans="1:16" s="17" customFormat="1" ht="25.5" customHeight="1" x14ac:dyDescent="0.25">
      <c r="A144" s="18">
        <v>143</v>
      </c>
      <c r="B144" s="42" t="s">
        <v>78</v>
      </c>
      <c r="C144" s="35" t="s">
        <v>61</v>
      </c>
      <c r="D144" s="36" t="s">
        <v>62</v>
      </c>
      <c r="E144" s="36" t="s">
        <v>63</v>
      </c>
      <c r="F144" s="46">
        <v>563.87</v>
      </c>
      <c r="G144" s="38">
        <f t="shared" si="19"/>
        <v>6766.4400000000005</v>
      </c>
      <c r="H144" s="38">
        <f t="shared" si="25"/>
        <v>46.989166666666669</v>
      </c>
      <c r="I144" s="38">
        <f t="shared" si="3"/>
        <v>38.333333333333336</v>
      </c>
      <c r="J144" s="71">
        <v>0</v>
      </c>
      <c r="K144" s="38">
        <v>0</v>
      </c>
      <c r="L144" s="38">
        <f t="shared" si="22"/>
        <v>35.55104166666667</v>
      </c>
      <c r="M144" s="19"/>
    </row>
    <row r="145" spans="1:14" s="17" customFormat="1" ht="25.5" customHeight="1" x14ac:dyDescent="0.25">
      <c r="A145" s="18">
        <v>144</v>
      </c>
      <c r="B145" s="40" t="s">
        <v>79</v>
      </c>
      <c r="C145" s="35" t="s">
        <v>61</v>
      </c>
      <c r="D145" s="36" t="s">
        <v>62</v>
      </c>
      <c r="E145" s="36" t="s">
        <v>63</v>
      </c>
      <c r="F145" s="46">
        <v>485</v>
      </c>
      <c r="G145" s="38">
        <f t="shared" si="19"/>
        <v>5820</v>
      </c>
      <c r="H145" s="38">
        <f t="shared" si="25"/>
        <v>40.416666666666664</v>
      </c>
      <c r="I145" s="38">
        <f t="shared" si="3"/>
        <v>38.333333333333336</v>
      </c>
      <c r="J145" s="71">
        <v>0</v>
      </c>
      <c r="K145" s="38">
        <v>0</v>
      </c>
      <c r="L145" s="38">
        <f t="shared" si="22"/>
        <v>32.8125</v>
      </c>
      <c r="M145" s="19"/>
    </row>
    <row r="146" spans="1:14" s="17" customFormat="1" ht="25.5" customHeight="1" x14ac:dyDescent="0.25">
      <c r="A146" s="18">
        <v>145</v>
      </c>
      <c r="B146" s="44" t="s">
        <v>80</v>
      </c>
      <c r="C146" s="35" t="s">
        <v>61</v>
      </c>
      <c r="D146" s="36" t="s">
        <v>62</v>
      </c>
      <c r="E146" s="36" t="s">
        <v>63</v>
      </c>
      <c r="F146" s="46">
        <v>626.19000000000005</v>
      </c>
      <c r="G146" s="38">
        <f t="shared" si="19"/>
        <v>7514.2800000000007</v>
      </c>
      <c r="H146" s="38">
        <f t="shared" si="25"/>
        <v>52.182500000000005</v>
      </c>
      <c r="I146" s="38">
        <f t="shared" si="3"/>
        <v>38.333333333333336</v>
      </c>
      <c r="J146" s="71">
        <v>0</v>
      </c>
      <c r="K146" s="38">
        <v>0</v>
      </c>
      <c r="L146" s="38">
        <f t="shared" si="22"/>
        <v>37.714930555555561</v>
      </c>
      <c r="M146" s="19"/>
    </row>
    <row r="147" spans="1:14" s="17" customFormat="1" ht="25.5" customHeight="1" x14ac:dyDescent="0.25">
      <c r="A147" s="18">
        <v>146</v>
      </c>
      <c r="B147" s="42" t="s">
        <v>86</v>
      </c>
      <c r="C147" s="35" t="s">
        <v>61</v>
      </c>
      <c r="D147" s="36" t="s">
        <v>62</v>
      </c>
      <c r="E147" s="36" t="s">
        <v>63</v>
      </c>
      <c r="F147" s="46">
        <v>745.76</v>
      </c>
      <c r="G147" s="38">
        <f t="shared" si="19"/>
        <v>8949.119999999999</v>
      </c>
      <c r="H147" s="38">
        <f t="shared" si="25"/>
        <v>62.146666666666668</v>
      </c>
      <c r="I147" s="38">
        <f t="shared" si="3"/>
        <v>38.333333333333336</v>
      </c>
      <c r="J147" s="71">
        <v>0</v>
      </c>
      <c r="K147" s="38">
        <v>0</v>
      </c>
      <c r="L147" s="38">
        <f t="shared" si="22"/>
        <v>41.866666666666667</v>
      </c>
      <c r="M147" s="19"/>
    </row>
    <row r="148" spans="1:14" s="17" customFormat="1" ht="25.5" customHeight="1" x14ac:dyDescent="0.25">
      <c r="A148" s="18">
        <v>147</v>
      </c>
      <c r="B148" s="44" t="s">
        <v>90</v>
      </c>
      <c r="C148" s="35" t="s">
        <v>61</v>
      </c>
      <c r="D148" s="36" t="s">
        <v>62</v>
      </c>
      <c r="E148" s="36" t="s">
        <v>63</v>
      </c>
      <c r="F148" s="46">
        <v>485</v>
      </c>
      <c r="G148" s="38">
        <f t="shared" si="19"/>
        <v>5820</v>
      </c>
      <c r="H148" s="38">
        <f t="shared" si="25"/>
        <v>40.416666666666664</v>
      </c>
      <c r="I148" s="38">
        <f t="shared" si="3"/>
        <v>38.333333333333336</v>
      </c>
      <c r="J148" s="71">
        <v>0</v>
      </c>
      <c r="K148" s="38">
        <v>0</v>
      </c>
      <c r="L148" s="38">
        <f t="shared" si="22"/>
        <v>32.8125</v>
      </c>
      <c r="M148" s="19"/>
    </row>
    <row r="149" spans="1:14" s="17" customFormat="1" ht="25.5" customHeight="1" x14ac:dyDescent="0.25">
      <c r="A149" s="18">
        <v>148</v>
      </c>
      <c r="B149" s="45" t="s">
        <v>96</v>
      </c>
      <c r="C149" s="35" t="s">
        <v>61</v>
      </c>
      <c r="D149" s="36" t="s">
        <v>62</v>
      </c>
      <c r="E149" s="36" t="s">
        <v>63</v>
      </c>
      <c r="F149" s="46">
        <v>702</v>
      </c>
      <c r="G149" s="38">
        <f>F149*12</f>
        <v>8424</v>
      </c>
      <c r="H149" s="38">
        <f>(F149/12)</f>
        <v>58.5</v>
      </c>
      <c r="I149" s="38">
        <f t="shared" si="3"/>
        <v>38.333333333333336</v>
      </c>
      <c r="J149" s="71">
        <v>5.86</v>
      </c>
      <c r="K149" s="38">
        <v>0</v>
      </c>
      <c r="L149" s="38">
        <f t="shared" si="22"/>
        <v>42.788888888888891</v>
      </c>
      <c r="M149" s="19"/>
    </row>
    <row r="150" spans="1:14" s="17" customFormat="1" ht="25.5" customHeight="1" x14ac:dyDescent="0.25">
      <c r="A150" s="18">
        <v>149</v>
      </c>
      <c r="B150" s="44" t="s">
        <v>90</v>
      </c>
      <c r="C150" s="35" t="s">
        <v>61</v>
      </c>
      <c r="D150" s="36" t="s">
        <v>62</v>
      </c>
      <c r="E150" s="36" t="s">
        <v>63</v>
      </c>
      <c r="F150" s="46">
        <v>485</v>
      </c>
      <c r="G150" s="38">
        <f t="shared" si="19"/>
        <v>5820</v>
      </c>
      <c r="H150" s="38">
        <f t="shared" ref="H150:H158" si="26">(F150/12)</f>
        <v>40.416666666666664</v>
      </c>
      <c r="I150" s="38">
        <f>(460/12)*1</f>
        <v>38.333333333333336</v>
      </c>
      <c r="J150" s="71">
        <v>0</v>
      </c>
      <c r="K150" s="38">
        <v>0</v>
      </c>
      <c r="L150" s="38">
        <f t="shared" si="22"/>
        <v>32.8125</v>
      </c>
      <c r="M150" s="19"/>
    </row>
    <row r="151" spans="1:14" s="17" customFormat="1" ht="25.5" customHeight="1" x14ac:dyDescent="0.25">
      <c r="A151" s="18">
        <v>150</v>
      </c>
      <c r="B151" s="42" t="s">
        <v>103</v>
      </c>
      <c r="C151" s="35" t="s">
        <v>61</v>
      </c>
      <c r="D151" s="36" t="s">
        <v>62</v>
      </c>
      <c r="E151" s="36" t="s">
        <v>63</v>
      </c>
      <c r="F151" s="46">
        <v>578</v>
      </c>
      <c r="G151" s="38">
        <f t="shared" si="19"/>
        <v>6936</v>
      </c>
      <c r="H151" s="38">
        <f t="shared" si="26"/>
        <v>48.166666666666664</v>
      </c>
      <c r="I151" s="38">
        <f t="shared" si="8"/>
        <v>38.333333333333336</v>
      </c>
      <c r="J151" s="71">
        <v>0</v>
      </c>
      <c r="K151" s="38">
        <v>0</v>
      </c>
      <c r="L151" s="38">
        <f t="shared" si="22"/>
        <v>36.041666666666664</v>
      </c>
      <c r="M151" s="19"/>
    </row>
    <row r="152" spans="1:14" s="17" customFormat="1" ht="25.5" customHeight="1" x14ac:dyDescent="0.25">
      <c r="A152" s="18">
        <v>151</v>
      </c>
      <c r="B152" s="40" t="s">
        <v>177</v>
      </c>
      <c r="C152" s="35" t="s">
        <v>61</v>
      </c>
      <c r="D152" s="36" t="s">
        <v>62</v>
      </c>
      <c r="E152" s="36" t="s">
        <v>63</v>
      </c>
      <c r="F152" s="46">
        <v>500</v>
      </c>
      <c r="G152" s="38">
        <f>F152*12</f>
        <v>6000</v>
      </c>
      <c r="H152" s="38">
        <f>(F152/12)</f>
        <v>41.666666666666664</v>
      </c>
      <c r="I152" s="38">
        <f t="shared" si="8"/>
        <v>38.333333333333336</v>
      </c>
      <c r="J152" s="71">
        <v>114.19</v>
      </c>
      <c r="K152" s="38">
        <v>0</v>
      </c>
      <c r="L152" s="38">
        <f t="shared" si="22"/>
        <v>80.912500000000009</v>
      </c>
      <c r="M152" s="19"/>
    </row>
    <row r="153" spans="1:14" s="17" customFormat="1" ht="25.5" customHeight="1" x14ac:dyDescent="0.25">
      <c r="A153" s="18">
        <v>152</v>
      </c>
      <c r="B153" s="40" t="s">
        <v>105</v>
      </c>
      <c r="C153" s="35" t="s">
        <v>61</v>
      </c>
      <c r="D153" s="36" t="s">
        <v>62</v>
      </c>
      <c r="E153" s="36" t="s">
        <v>63</v>
      </c>
      <c r="F153" s="46">
        <v>485</v>
      </c>
      <c r="G153" s="38">
        <f t="shared" si="19"/>
        <v>5820</v>
      </c>
      <c r="H153" s="38">
        <f t="shared" si="26"/>
        <v>40.416666666666664</v>
      </c>
      <c r="I153" s="38">
        <f t="shared" si="8"/>
        <v>38.333333333333336</v>
      </c>
      <c r="J153" s="71">
        <v>0</v>
      </c>
      <c r="K153" s="38">
        <v>0</v>
      </c>
      <c r="L153" s="38">
        <f t="shared" si="22"/>
        <v>32.8125</v>
      </c>
      <c r="M153" s="19"/>
    </row>
    <row r="154" spans="1:14" s="17" customFormat="1" ht="25.5" customHeight="1" x14ac:dyDescent="0.25">
      <c r="A154" s="18">
        <v>153</v>
      </c>
      <c r="B154" s="42" t="s">
        <v>109</v>
      </c>
      <c r="C154" s="35" t="s">
        <v>61</v>
      </c>
      <c r="D154" s="36" t="s">
        <v>62</v>
      </c>
      <c r="E154" s="36" t="s">
        <v>63</v>
      </c>
      <c r="F154" s="46">
        <v>608.97</v>
      </c>
      <c r="G154" s="38">
        <f t="shared" si="19"/>
        <v>7307.64</v>
      </c>
      <c r="H154" s="38">
        <f t="shared" si="26"/>
        <v>50.747500000000002</v>
      </c>
      <c r="I154" s="38">
        <f t="shared" si="8"/>
        <v>38.333333333333336</v>
      </c>
      <c r="J154" s="71">
        <v>19.05</v>
      </c>
      <c r="K154" s="38">
        <v>0</v>
      </c>
      <c r="L154" s="38">
        <f t="shared" si="22"/>
        <v>45.054513888888891</v>
      </c>
      <c r="M154" s="19"/>
      <c r="N154" s="20"/>
    </row>
    <row r="155" spans="1:14" s="17" customFormat="1" ht="25.5" customHeight="1" x14ac:dyDescent="0.25">
      <c r="A155" s="18">
        <v>154</v>
      </c>
      <c r="B155" s="63" t="s">
        <v>111</v>
      </c>
      <c r="C155" s="35" t="s">
        <v>61</v>
      </c>
      <c r="D155" s="36" t="s">
        <v>62</v>
      </c>
      <c r="E155" s="36" t="s">
        <v>63</v>
      </c>
      <c r="F155" s="46">
        <v>610</v>
      </c>
      <c r="G155" s="38">
        <f t="shared" ref="G155:G169" si="27">F155*12</f>
        <v>7320</v>
      </c>
      <c r="H155" s="38">
        <f t="shared" si="26"/>
        <v>50.833333333333336</v>
      </c>
      <c r="I155" s="38">
        <f t="shared" si="5"/>
        <v>38.333333333333336</v>
      </c>
      <c r="J155" s="71">
        <v>0</v>
      </c>
      <c r="K155" s="38">
        <v>0</v>
      </c>
      <c r="L155" s="38">
        <f t="shared" si="22"/>
        <v>37.152777777777779</v>
      </c>
      <c r="M155" s="19"/>
    </row>
    <row r="156" spans="1:14" s="17" customFormat="1" ht="25.5" customHeight="1" x14ac:dyDescent="0.25">
      <c r="A156" s="18">
        <v>155</v>
      </c>
      <c r="B156" s="66" t="s">
        <v>109</v>
      </c>
      <c r="C156" s="35" t="s">
        <v>61</v>
      </c>
      <c r="D156" s="36" t="s">
        <v>62</v>
      </c>
      <c r="E156" s="36" t="s">
        <v>63</v>
      </c>
      <c r="F156" s="46">
        <v>614</v>
      </c>
      <c r="G156" s="38">
        <f t="shared" si="27"/>
        <v>7368</v>
      </c>
      <c r="H156" s="38">
        <f t="shared" si="26"/>
        <v>51.166666666666664</v>
      </c>
      <c r="I156" s="38">
        <f t="shared" si="5"/>
        <v>38.333333333333336</v>
      </c>
      <c r="J156" s="71">
        <v>0</v>
      </c>
      <c r="K156" s="38">
        <v>0</v>
      </c>
      <c r="L156" s="38">
        <f t="shared" si="22"/>
        <v>37.291666666666664</v>
      </c>
      <c r="M156" s="19"/>
    </row>
    <row r="157" spans="1:14" s="17" customFormat="1" ht="25.5" customHeight="1" x14ac:dyDescent="0.25">
      <c r="A157" s="18">
        <v>156</v>
      </c>
      <c r="B157" s="67" t="s">
        <v>116</v>
      </c>
      <c r="C157" s="35" t="s">
        <v>61</v>
      </c>
      <c r="D157" s="36" t="s">
        <v>62</v>
      </c>
      <c r="E157" s="36" t="s">
        <v>63</v>
      </c>
      <c r="F157" s="46">
        <v>760.97</v>
      </c>
      <c r="G157" s="38">
        <f t="shared" si="27"/>
        <v>9131.64</v>
      </c>
      <c r="H157" s="38">
        <f t="shared" si="26"/>
        <v>63.414166666666667</v>
      </c>
      <c r="I157" s="38">
        <f t="shared" si="5"/>
        <v>38.333333333333336</v>
      </c>
      <c r="J157" s="71">
        <v>0</v>
      </c>
      <c r="K157" s="38">
        <v>0</v>
      </c>
      <c r="L157" s="38">
        <f t="shared" si="22"/>
        <v>42.394791666666663</v>
      </c>
      <c r="M157" s="19"/>
    </row>
    <row r="158" spans="1:14" s="17" customFormat="1" ht="25.5" customHeight="1" x14ac:dyDescent="0.25">
      <c r="A158" s="18">
        <v>157</v>
      </c>
      <c r="B158" s="45" t="s">
        <v>117</v>
      </c>
      <c r="C158" s="35" t="s">
        <v>61</v>
      </c>
      <c r="D158" s="36" t="s">
        <v>62</v>
      </c>
      <c r="E158" s="36" t="s">
        <v>63</v>
      </c>
      <c r="F158" s="46">
        <v>610</v>
      </c>
      <c r="G158" s="38">
        <f t="shared" si="27"/>
        <v>7320</v>
      </c>
      <c r="H158" s="38">
        <f t="shared" si="26"/>
        <v>50.833333333333336</v>
      </c>
      <c r="I158" s="38">
        <f t="shared" si="5"/>
        <v>38.333333333333336</v>
      </c>
      <c r="J158" s="71">
        <v>0</v>
      </c>
      <c r="K158" s="38">
        <v>0</v>
      </c>
      <c r="L158" s="38">
        <f t="shared" si="22"/>
        <v>37.152777777777779</v>
      </c>
      <c r="M158" s="19"/>
    </row>
    <row r="159" spans="1:14" s="17" customFormat="1" ht="25.5" customHeight="1" x14ac:dyDescent="0.25">
      <c r="A159" s="18">
        <v>158</v>
      </c>
      <c r="B159" s="42" t="s">
        <v>122</v>
      </c>
      <c r="C159" s="35" t="s">
        <v>61</v>
      </c>
      <c r="D159" s="36" t="s">
        <v>62</v>
      </c>
      <c r="E159" s="36" t="s">
        <v>63</v>
      </c>
      <c r="F159" s="46">
        <v>485</v>
      </c>
      <c r="G159" s="38">
        <f t="shared" si="27"/>
        <v>5820</v>
      </c>
      <c r="H159" s="38">
        <f t="shared" ref="H159:H164" si="28">(F159/12)</f>
        <v>40.416666666666664</v>
      </c>
      <c r="I159" s="38">
        <f t="shared" si="5"/>
        <v>38.333333333333336</v>
      </c>
      <c r="J159" s="71">
        <v>0</v>
      </c>
      <c r="K159" s="38">
        <v>0</v>
      </c>
      <c r="L159" s="38">
        <f t="shared" si="22"/>
        <v>32.8125</v>
      </c>
      <c r="M159" s="19"/>
    </row>
    <row r="160" spans="1:14" s="17" customFormat="1" ht="25.5" customHeight="1" x14ac:dyDescent="0.25">
      <c r="A160" s="18">
        <v>159</v>
      </c>
      <c r="B160" s="40" t="s">
        <v>130</v>
      </c>
      <c r="C160" s="35" t="s">
        <v>61</v>
      </c>
      <c r="D160" s="36" t="s">
        <v>62</v>
      </c>
      <c r="E160" s="36" t="s">
        <v>63</v>
      </c>
      <c r="F160" s="46">
        <v>676.19</v>
      </c>
      <c r="G160" s="38">
        <f t="shared" si="27"/>
        <v>8114.2800000000007</v>
      </c>
      <c r="H160" s="38">
        <f t="shared" si="28"/>
        <v>56.349166666666669</v>
      </c>
      <c r="I160" s="38">
        <f t="shared" si="4"/>
        <v>38.333333333333336</v>
      </c>
      <c r="J160" s="71">
        <v>0</v>
      </c>
      <c r="K160" s="38">
        <v>0</v>
      </c>
      <c r="L160" s="38">
        <f t="shared" si="22"/>
        <v>39.451041666666669</v>
      </c>
      <c r="M160" s="19"/>
    </row>
    <row r="161" spans="1:13" s="17" customFormat="1" ht="25.5" customHeight="1" x14ac:dyDescent="0.25">
      <c r="A161" s="18">
        <v>160</v>
      </c>
      <c r="B161" s="44" t="s">
        <v>80</v>
      </c>
      <c r="C161" s="35" t="s">
        <v>61</v>
      </c>
      <c r="D161" s="36" t="s">
        <v>62</v>
      </c>
      <c r="E161" s="36" t="s">
        <v>63</v>
      </c>
      <c r="F161" s="46">
        <v>626.19000000000005</v>
      </c>
      <c r="G161" s="38">
        <f t="shared" si="27"/>
        <v>7514.2800000000007</v>
      </c>
      <c r="H161" s="38">
        <f t="shared" si="28"/>
        <v>52.182500000000005</v>
      </c>
      <c r="I161" s="38">
        <f t="shared" si="4"/>
        <v>38.333333333333336</v>
      </c>
      <c r="J161" s="71">
        <v>40.770000000000003</v>
      </c>
      <c r="K161" s="38">
        <v>0</v>
      </c>
      <c r="L161" s="38">
        <f t="shared" si="22"/>
        <v>54.702430555555566</v>
      </c>
      <c r="M161" s="19"/>
    </row>
    <row r="162" spans="1:13" s="17" customFormat="1" ht="25.5" customHeight="1" x14ac:dyDescent="0.25">
      <c r="A162" s="18">
        <v>161</v>
      </c>
      <c r="B162" s="40" t="s">
        <v>114</v>
      </c>
      <c r="C162" s="35" t="s">
        <v>61</v>
      </c>
      <c r="D162" s="36" t="s">
        <v>62</v>
      </c>
      <c r="E162" s="36" t="s">
        <v>63</v>
      </c>
      <c r="F162" s="46">
        <v>603.17999999999995</v>
      </c>
      <c r="G162" s="38">
        <f t="shared" si="27"/>
        <v>7238.16</v>
      </c>
      <c r="H162" s="38">
        <f t="shared" si="28"/>
        <v>50.264999999999993</v>
      </c>
      <c r="I162" s="38">
        <f t="shared" si="4"/>
        <v>38.333333333333336</v>
      </c>
      <c r="J162" s="71">
        <v>0</v>
      </c>
      <c r="K162" s="38">
        <v>0</v>
      </c>
      <c r="L162" s="38">
        <f t="shared" si="22"/>
        <v>36.915972222222223</v>
      </c>
      <c r="M162" s="19"/>
    </row>
    <row r="163" spans="1:13" s="17" customFormat="1" ht="25.5" customHeight="1" x14ac:dyDescent="0.25">
      <c r="A163" s="18">
        <v>162</v>
      </c>
      <c r="B163" s="42" t="s">
        <v>116</v>
      </c>
      <c r="C163" s="35" t="s">
        <v>61</v>
      </c>
      <c r="D163" s="36" t="s">
        <v>62</v>
      </c>
      <c r="E163" s="36" t="s">
        <v>63</v>
      </c>
      <c r="F163" s="46">
        <v>785.7</v>
      </c>
      <c r="G163" s="38">
        <f>F163*12</f>
        <v>9428.4000000000015</v>
      </c>
      <c r="H163" s="38">
        <f>(F163/12)</f>
        <v>65.475000000000009</v>
      </c>
      <c r="I163" s="38">
        <f t="shared" si="4"/>
        <v>38.333333333333336</v>
      </c>
      <c r="J163" s="71">
        <v>163.5</v>
      </c>
      <c r="K163" s="38">
        <v>0</v>
      </c>
      <c r="L163" s="38">
        <f t="shared" si="22"/>
        <v>111.37847222222221</v>
      </c>
      <c r="M163" s="19"/>
    </row>
    <row r="164" spans="1:13" s="17" customFormat="1" ht="25.5" customHeight="1" x14ac:dyDescent="0.25">
      <c r="A164" s="18">
        <v>163</v>
      </c>
      <c r="B164" s="45" t="s">
        <v>131</v>
      </c>
      <c r="C164" s="35" t="s">
        <v>61</v>
      </c>
      <c r="D164" s="36" t="s">
        <v>62</v>
      </c>
      <c r="E164" s="36" t="s">
        <v>63</v>
      </c>
      <c r="F164" s="46">
        <v>782.73</v>
      </c>
      <c r="G164" s="38">
        <f t="shared" si="27"/>
        <v>9392.76</v>
      </c>
      <c r="H164" s="38">
        <f t="shared" si="28"/>
        <v>65.227500000000006</v>
      </c>
      <c r="I164" s="38">
        <f t="shared" si="4"/>
        <v>38.333333333333336</v>
      </c>
      <c r="J164" s="71">
        <v>0</v>
      </c>
      <c r="K164" s="38">
        <v>0</v>
      </c>
      <c r="L164" s="38">
        <f t="shared" si="22"/>
        <v>43.150347222222223</v>
      </c>
      <c r="M164" s="19"/>
    </row>
    <row r="165" spans="1:13" s="17" customFormat="1" ht="25.5" customHeight="1" x14ac:dyDescent="0.25">
      <c r="A165" s="18">
        <v>164</v>
      </c>
      <c r="B165" s="68" t="s">
        <v>136</v>
      </c>
      <c r="C165" s="35" t="s">
        <v>61</v>
      </c>
      <c r="D165" s="36" t="s">
        <v>62</v>
      </c>
      <c r="E165" s="36" t="s">
        <v>63</v>
      </c>
      <c r="F165" s="64">
        <v>485</v>
      </c>
      <c r="G165" s="38">
        <f t="shared" si="27"/>
        <v>5820</v>
      </c>
      <c r="H165" s="38">
        <f t="shared" ref="H165:H170" si="29">(F165/12)</f>
        <v>40.416666666666664</v>
      </c>
      <c r="I165" s="38">
        <f t="shared" si="4"/>
        <v>38.333333333333336</v>
      </c>
      <c r="J165" s="71">
        <v>33.4</v>
      </c>
      <c r="K165" s="38">
        <v>0</v>
      </c>
      <c r="L165" s="38">
        <f t="shared" si="22"/>
        <v>46.729166666666664</v>
      </c>
      <c r="M165" s="19"/>
    </row>
    <row r="166" spans="1:13" s="17" customFormat="1" ht="25.5" customHeight="1" x14ac:dyDescent="0.25">
      <c r="A166" s="18">
        <v>165</v>
      </c>
      <c r="B166" s="42" t="s">
        <v>116</v>
      </c>
      <c r="C166" s="35" t="s">
        <v>61</v>
      </c>
      <c r="D166" s="36" t="s">
        <v>62</v>
      </c>
      <c r="E166" s="36" t="s">
        <v>63</v>
      </c>
      <c r="F166" s="46">
        <v>778.31</v>
      </c>
      <c r="G166" s="38">
        <f t="shared" si="27"/>
        <v>9339.7199999999993</v>
      </c>
      <c r="H166" s="38">
        <f t="shared" si="29"/>
        <v>64.859166666666667</v>
      </c>
      <c r="I166" s="38">
        <f t="shared" si="4"/>
        <v>38.333333333333336</v>
      </c>
      <c r="J166" s="71">
        <v>0</v>
      </c>
      <c r="K166" s="38">
        <v>0</v>
      </c>
      <c r="L166" s="38">
        <f t="shared" si="22"/>
        <v>42.996875000000003</v>
      </c>
      <c r="M166" s="19"/>
    </row>
    <row r="167" spans="1:13" s="17" customFormat="1" ht="25.5" customHeight="1" x14ac:dyDescent="0.25">
      <c r="A167" s="18">
        <v>166</v>
      </c>
      <c r="B167" s="62" t="s">
        <v>142</v>
      </c>
      <c r="C167" s="35" t="s">
        <v>61</v>
      </c>
      <c r="D167" s="36" t="s">
        <v>62</v>
      </c>
      <c r="E167" s="36" t="s">
        <v>63</v>
      </c>
      <c r="F167" s="46">
        <v>561</v>
      </c>
      <c r="G167" s="38">
        <f t="shared" si="27"/>
        <v>6732</v>
      </c>
      <c r="H167" s="38">
        <f t="shared" si="29"/>
        <v>46.75</v>
      </c>
      <c r="I167" s="38">
        <f t="shared" si="6"/>
        <v>38.333333333333336</v>
      </c>
      <c r="J167" s="71">
        <v>0</v>
      </c>
      <c r="K167" s="38">
        <v>0</v>
      </c>
      <c r="L167" s="38">
        <f t="shared" si="22"/>
        <v>35.451388888888893</v>
      </c>
      <c r="M167" s="19"/>
    </row>
    <row r="168" spans="1:13" s="17" customFormat="1" ht="25.5" customHeight="1" x14ac:dyDescent="0.25">
      <c r="A168" s="18">
        <v>167</v>
      </c>
      <c r="B168" s="63" t="s">
        <v>143</v>
      </c>
      <c r="C168" s="35" t="s">
        <v>61</v>
      </c>
      <c r="D168" s="36" t="s">
        <v>62</v>
      </c>
      <c r="E168" s="36" t="s">
        <v>63</v>
      </c>
      <c r="F168" s="46">
        <v>510</v>
      </c>
      <c r="G168" s="38">
        <f t="shared" si="27"/>
        <v>6120</v>
      </c>
      <c r="H168" s="38">
        <f t="shared" si="29"/>
        <v>42.5</v>
      </c>
      <c r="I168" s="38">
        <f t="shared" si="6"/>
        <v>38.333333333333336</v>
      </c>
      <c r="J168" s="71">
        <v>0</v>
      </c>
      <c r="K168" s="38">
        <v>0</v>
      </c>
      <c r="L168" s="38">
        <f t="shared" si="22"/>
        <v>33.680555555555557</v>
      </c>
      <c r="M168" s="19"/>
    </row>
    <row r="169" spans="1:13" s="17" customFormat="1" ht="25.5" customHeight="1" x14ac:dyDescent="0.25">
      <c r="A169" s="18">
        <v>168</v>
      </c>
      <c r="B169" s="40" t="s">
        <v>144</v>
      </c>
      <c r="C169" s="35" t="s">
        <v>61</v>
      </c>
      <c r="D169" s="36" t="s">
        <v>62</v>
      </c>
      <c r="E169" s="36" t="s">
        <v>63</v>
      </c>
      <c r="F169" s="46">
        <v>513.4</v>
      </c>
      <c r="G169" s="38">
        <f t="shared" si="27"/>
        <v>6160.7999999999993</v>
      </c>
      <c r="H169" s="38">
        <f t="shared" si="29"/>
        <v>42.783333333333331</v>
      </c>
      <c r="I169" s="38">
        <f t="shared" si="6"/>
        <v>38.333333333333336</v>
      </c>
      <c r="J169" s="71">
        <v>0</v>
      </c>
      <c r="K169" s="38">
        <v>0</v>
      </c>
      <c r="L169" s="38">
        <f t="shared" si="22"/>
        <v>33.798611111111114</v>
      </c>
      <c r="M169" s="19"/>
    </row>
    <row r="170" spans="1:13" s="17" customFormat="1" ht="25.5" customHeight="1" x14ac:dyDescent="0.25">
      <c r="A170" s="18">
        <v>169</v>
      </c>
      <c r="B170" s="62" t="s">
        <v>145</v>
      </c>
      <c r="C170" s="35" t="s">
        <v>61</v>
      </c>
      <c r="D170" s="36" t="s">
        <v>62</v>
      </c>
      <c r="E170" s="36" t="s">
        <v>63</v>
      </c>
      <c r="F170" s="46">
        <v>764.88</v>
      </c>
      <c r="G170" s="38">
        <f>F170*12</f>
        <v>9178.56</v>
      </c>
      <c r="H170" s="38">
        <f t="shared" si="29"/>
        <v>63.74</v>
      </c>
      <c r="I170" s="38">
        <f t="shared" si="6"/>
        <v>38.333333333333336</v>
      </c>
      <c r="J170" s="71">
        <v>0</v>
      </c>
      <c r="K170" s="38">
        <v>0</v>
      </c>
      <c r="L170" s="38">
        <f t="shared" si="22"/>
        <v>42.530555555555559</v>
      </c>
      <c r="M170" s="19"/>
    </row>
    <row r="171" spans="1:13" s="17" customFormat="1" ht="25.5" customHeight="1" x14ac:dyDescent="0.25">
      <c r="A171" s="18">
        <v>170</v>
      </c>
      <c r="B171" s="44" t="s">
        <v>136</v>
      </c>
      <c r="C171" s="35" t="s">
        <v>61</v>
      </c>
      <c r="D171" s="36" t="s">
        <v>62</v>
      </c>
      <c r="E171" s="36" t="s">
        <v>63</v>
      </c>
      <c r="F171" s="46">
        <v>485</v>
      </c>
      <c r="G171" s="38">
        <f t="shared" ref="G171:G182" si="30">F171*12</f>
        <v>5820</v>
      </c>
      <c r="H171" s="38">
        <f t="shared" ref="H171:H174" si="31">(F171/12)</f>
        <v>40.416666666666664</v>
      </c>
      <c r="I171" s="38">
        <f t="shared" si="6"/>
        <v>38.333333333333336</v>
      </c>
      <c r="J171" s="71">
        <v>43.46</v>
      </c>
      <c r="K171" s="38">
        <v>0</v>
      </c>
      <c r="L171" s="38">
        <f t="shared" si="22"/>
        <v>50.920833333333341</v>
      </c>
      <c r="M171" s="19"/>
    </row>
    <row r="172" spans="1:13" s="17" customFormat="1" ht="25.5" customHeight="1" x14ac:dyDescent="0.25">
      <c r="A172" s="18">
        <v>171</v>
      </c>
      <c r="B172" s="44" t="s">
        <v>146</v>
      </c>
      <c r="C172" s="35" t="s">
        <v>61</v>
      </c>
      <c r="D172" s="36" t="s">
        <v>62</v>
      </c>
      <c r="E172" s="36" t="s">
        <v>63</v>
      </c>
      <c r="F172" s="46">
        <v>560</v>
      </c>
      <c r="G172" s="38">
        <f t="shared" si="30"/>
        <v>6720</v>
      </c>
      <c r="H172" s="38">
        <f t="shared" si="31"/>
        <v>46.666666666666664</v>
      </c>
      <c r="I172" s="38">
        <f t="shared" si="6"/>
        <v>38.333333333333336</v>
      </c>
      <c r="J172" s="71">
        <v>81.56</v>
      </c>
      <c r="K172" s="38">
        <v>0</v>
      </c>
      <c r="L172" s="38">
        <f t="shared" si="22"/>
        <v>69.400000000000006</v>
      </c>
      <c r="M172" s="19"/>
    </row>
    <row r="173" spans="1:13" s="17" customFormat="1" ht="25.5" customHeight="1" x14ac:dyDescent="0.25">
      <c r="A173" s="18">
        <v>172</v>
      </c>
      <c r="B173" s="62" t="s">
        <v>149</v>
      </c>
      <c r="C173" s="35" t="s">
        <v>61</v>
      </c>
      <c r="D173" s="36" t="s">
        <v>62</v>
      </c>
      <c r="E173" s="36" t="s">
        <v>63</v>
      </c>
      <c r="F173" s="69">
        <v>578</v>
      </c>
      <c r="G173" s="38">
        <f t="shared" si="30"/>
        <v>6936</v>
      </c>
      <c r="H173" s="38">
        <f t="shared" si="31"/>
        <v>48.166666666666664</v>
      </c>
      <c r="I173" s="38">
        <f t="shared" si="10"/>
        <v>38.333333333333336</v>
      </c>
      <c r="J173" s="71">
        <v>0</v>
      </c>
      <c r="K173" s="38">
        <v>0</v>
      </c>
      <c r="L173" s="38">
        <f t="shared" si="22"/>
        <v>36.041666666666664</v>
      </c>
      <c r="M173" s="19"/>
    </row>
    <row r="174" spans="1:13" s="17" customFormat="1" ht="25.5" customHeight="1" x14ac:dyDescent="0.25">
      <c r="A174" s="18">
        <v>173</v>
      </c>
      <c r="B174" s="44" t="s">
        <v>90</v>
      </c>
      <c r="C174" s="35" t="s">
        <v>61</v>
      </c>
      <c r="D174" s="36" t="s">
        <v>62</v>
      </c>
      <c r="E174" s="36" t="s">
        <v>63</v>
      </c>
      <c r="F174" s="46">
        <v>485</v>
      </c>
      <c r="G174" s="38">
        <f t="shared" si="30"/>
        <v>5820</v>
      </c>
      <c r="H174" s="38">
        <f t="shared" si="31"/>
        <v>40.416666666666664</v>
      </c>
      <c r="I174" s="38">
        <f t="shared" si="10"/>
        <v>38.333333333333336</v>
      </c>
      <c r="J174" s="71">
        <v>0</v>
      </c>
      <c r="K174" s="38">
        <v>0</v>
      </c>
      <c r="L174" s="38">
        <f t="shared" si="22"/>
        <v>32.8125</v>
      </c>
      <c r="M174" s="19"/>
    </row>
    <row r="175" spans="1:13" s="17" customFormat="1" ht="25.5" customHeight="1" x14ac:dyDescent="0.25">
      <c r="A175" s="18">
        <v>174</v>
      </c>
      <c r="B175" s="40" t="s">
        <v>81</v>
      </c>
      <c r="C175" s="35" t="s">
        <v>61</v>
      </c>
      <c r="D175" s="36" t="s">
        <v>62</v>
      </c>
      <c r="E175" s="36" t="s">
        <v>63</v>
      </c>
      <c r="F175" s="46">
        <v>675</v>
      </c>
      <c r="G175" s="38">
        <f t="shared" si="30"/>
        <v>8100</v>
      </c>
      <c r="H175" s="38">
        <f t="shared" ref="H175:H182" si="32">(F175/12)</f>
        <v>56.25</v>
      </c>
      <c r="I175" s="38">
        <f t="shared" si="7"/>
        <v>38.333333333333336</v>
      </c>
      <c r="J175" s="71">
        <v>0</v>
      </c>
      <c r="K175" s="38">
        <v>0</v>
      </c>
      <c r="L175" s="38">
        <f t="shared" si="22"/>
        <v>39.409722222222229</v>
      </c>
      <c r="M175" s="19"/>
    </row>
    <row r="176" spans="1:13" s="17" customFormat="1" ht="25.5" customHeight="1" x14ac:dyDescent="0.25">
      <c r="A176" s="18">
        <v>175</v>
      </c>
      <c r="B176" s="40" t="s">
        <v>177</v>
      </c>
      <c r="C176" s="35" t="s">
        <v>176</v>
      </c>
      <c r="D176" s="36" t="s">
        <v>62</v>
      </c>
      <c r="E176" s="36" t="s">
        <v>63</v>
      </c>
      <c r="F176" s="46">
        <v>500</v>
      </c>
      <c r="G176" s="38">
        <f>F176*12</f>
        <v>6000</v>
      </c>
      <c r="H176" s="38">
        <f>(F176/12)</f>
        <v>41.666666666666664</v>
      </c>
      <c r="I176" s="38">
        <f t="shared" si="7"/>
        <v>38.333333333333336</v>
      </c>
      <c r="J176" s="71">
        <v>0</v>
      </c>
      <c r="K176" s="38">
        <v>0</v>
      </c>
      <c r="L176" s="38">
        <f t="shared" si="22"/>
        <v>33.333333333333336</v>
      </c>
      <c r="M176" s="19"/>
    </row>
    <row r="177" spans="1:36" s="17" customFormat="1" ht="25.5" customHeight="1" x14ac:dyDescent="0.25">
      <c r="A177" s="18">
        <v>176</v>
      </c>
      <c r="B177" s="40" t="s">
        <v>81</v>
      </c>
      <c r="C177" s="35" t="s">
        <v>61</v>
      </c>
      <c r="D177" s="36" t="s">
        <v>62</v>
      </c>
      <c r="E177" s="36" t="s">
        <v>63</v>
      </c>
      <c r="F177" s="46">
        <v>485</v>
      </c>
      <c r="G177" s="38">
        <f t="shared" si="30"/>
        <v>5820</v>
      </c>
      <c r="H177" s="38">
        <f t="shared" si="32"/>
        <v>40.416666666666664</v>
      </c>
      <c r="I177" s="38">
        <f t="shared" si="7"/>
        <v>38.333333333333336</v>
      </c>
      <c r="J177" s="71">
        <v>0</v>
      </c>
      <c r="K177" s="38">
        <v>0</v>
      </c>
      <c r="L177" s="38">
        <f t="shared" si="22"/>
        <v>32.8125</v>
      </c>
      <c r="M177" s="19"/>
    </row>
    <row r="178" spans="1:36" s="17" customFormat="1" ht="25.5" customHeight="1" x14ac:dyDescent="0.25">
      <c r="A178" s="18">
        <v>177</v>
      </c>
      <c r="B178" s="40" t="s">
        <v>81</v>
      </c>
      <c r="C178" s="35" t="s">
        <v>61</v>
      </c>
      <c r="D178" s="36" t="s">
        <v>62</v>
      </c>
      <c r="E178" s="36" t="s">
        <v>63</v>
      </c>
      <c r="F178" s="46">
        <f>548.57+12.43</f>
        <v>561</v>
      </c>
      <c r="G178" s="38">
        <f t="shared" si="30"/>
        <v>6732</v>
      </c>
      <c r="H178" s="38">
        <f t="shared" si="32"/>
        <v>46.75</v>
      </c>
      <c r="I178" s="38">
        <f t="shared" si="7"/>
        <v>38.333333333333336</v>
      </c>
      <c r="J178" s="71">
        <v>67.180000000000007</v>
      </c>
      <c r="K178" s="38">
        <v>0</v>
      </c>
      <c r="L178" s="38">
        <f t="shared" si="22"/>
        <v>63.443055555555567</v>
      </c>
      <c r="M178" s="19"/>
    </row>
    <row r="179" spans="1:36" s="17" customFormat="1" ht="25.5" customHeight="1" x14ac:dyDescent="0.25">
      <c r="A179" s="18">
        <v>178</v>
      </c>
      <c r="B179" s="65" t="s">
        <v>156</v>
      </c>
      <c r="C179" s="35" t="s">
        <v>61</v>
      </c>
      <c r="D179" s="36" t="s">
        <v>62</v>
      </c>
      <c r="E179" s="36" t="s">
        <v>63</v>
      </c>
      <c r="F179" s="46">
        <v>565.61</v>
      </c>
      <c r="G179" s="38">
        <f t="shared" si="30"/>
        <v>6787.32</v>
      </c>
      <c r="H179" s="38">
        <f t="shared" si="32"/>
        <v>47.134166666666665</v>
      </c>
      <c r="I179" s="38">
        <f t="shared" si="13"/>
        <v>38.333333333333336</v>
      </c>
      <c r="J179" s="71">
        <v>57</v>
      </c>
      <c r="K179" s="38">
        <v>0</v>
      </c>
      <c r="L179" s="38">
        <f t="shared" si="22"/>
        <v>59.361458333333339</v>
      </c>
      <c r="M179" s="19"/>
      <c r="P179" s="21"/>
    </row>
    <row r="180" spans="1:36" s="17" customFormat="1" ht="25.5" customHeight="1" x14ac:dyDescent="0.25">
      <c r="A180" s="18">
        <v>179</v>
      </c>
      <c r="B180" s="44" t="s">
        <v>125</v>
      </c>
      <c r="C180" s="35" t="s">
        <v>61</v>
      </c>
      <c r="D180" s="36" t="s">
        <v>62</v>
      </c>
      <c r="E180" s="36" t="s">
        <v>63</v>
      </c>
      <c r="F180" s="46">
        <v>586.19000000000005</v>
      </c>
      <c r="G180" s="38">
        <f t="shared" si="30"/>
        <v>7034.2800000000007</v>
      </c>
      <c r="H180" s="38">
        <f t="shared" si="32"/>
        <v>48.849166666666669</v>
      </c>
      <c r="I180" s="38">
        <f t="shared" si="13"/>
        <v>38.333333333333336</v>
      </c>
      <c r="J180" s="71">
        <v>78.08</v>
      </c>
      <c r="K180" s="38">
        <v>0</v>
      </c>
      <c r="L180" s="38">
        <f t="shared" si="22"/>
        <v>68.859375</v>
      </c>
      <c r="M180" s="19"/>
      <c r="P180" s="21"/>
    </row>
    <row r="181" spans="1:36" s="17" customFormat="1" ht="25.5" customHeight="1" x14ac:dyDescent="0.25">
      <c r="A181" s="18">
        <v>180</v>
      </c>
      <c r="B181" s="62" t="s">
        <v>160</v>
      </c>
      <c r="C181" s="35" t="s">
        <v>61</v>
      </c>
      <c r="D181" s="36" t="s">
        <v>62</v>
      </c>
      <c r="E181" s="36" t="s">
        <v>63</v>
      </c>
      <c r="F181" s="46">
        <v>663.03</v>
      </c>
      <c r="G181" s="38">
        <f t="shared" si="30"/>
        <v>7956.36</v>
      </c>
      <c r="H181" s="38">
        <f t="shared" si="32"/>
        <v>55.252499999999998</v>
      </c>
      <c r="I181" s="38">
        <f t="shared" si="13"/>
        <v>38.333333333333336</v>
      </c>
      <c r="J181" s="71">
        <v>11.04</v>
      </c>
      <c r="K181" s="38">
        <v>0</v>
      </c>
      <c r="L181" s="38">
        <f t="shared" si="22"/>
        <v>43.594097222222217</v>
      </c>
      <c r="M181" s="19"/>
      <c r="P181" s="21"/>
    </row>
    <row r="182" spans="1:36" s="17" customFormat="1" ht="25.5" customHeight="1" x14ac:dyDescent="0.25">
      <c r="A182" s="18">
        <v>181</v>
      </c>
      <c r="B182" s="44" t="s">
        <v>165</v>
      </c>
      <c r="C182" s="35" t="s">
        <v>61</v>
      </c>
      <c r="D182" s="36" t="s">
        <v>62</v>
      </c>
      <c r="E182" s="36" t="s">
        <v>63</v>
      </c>
      <c r="F182" s="46">
        <v>552.21</v>
      </c>
      <c r="G182" s="38">
        <f t="shared" si="30"/>
        <v>6626.52</v>
      </c>
      <c r="H182" s="38">
        <f t="shared" si="32"/>
        <v>46.017500000000005</v>
      </c>
      <c r="I182" s="38">
        <f>(460/12)*1</f>
        <v>38.333333333333336</v>
      </c>
      <c r="J182" s="71">
        <v>0</v>
      </c>
      <c r="K182" s="38">
        <v>0</v>
      </c>
      <c r="L182" s="38">
        <f t="shared" si="22"/>
        <v>35.14618055555556</v>
      </c>
      <c r="M182" s="19"/>
      <c r="P182" s="21"/>
    </row>
    <row r="183" spans="1:36" s="17" customFormat="1" ht="25.5" customHeight="1" x14ac:dyDescent="0.25">
      <c r="A183" s="18">
        <v>182</v>
      </c>
      <c r="B183" s="57" t="s">
        <v>185</v>
      </c>
      <c r="C183" s="58" t="s">
        <v>184</v>
      </c>
      <c r="D183" s="36" t="s">
        <v>110</v>
      </c>
      <c r="E183" s="36" t="s">
        <v>63</v>
      </c>
      <c r="F183" s="46">
        <v>460</v>
      </c>
      <c r="G183" s="38">
        <f>F183*12</f>
        <v>5520</v>
      </c>
      <c r="H183" s="59" t="s">
        <v>63</v>
      </c>
      <c r="I183" s="59" t="s">
        <v>63</v>
      </c>
      <c r="J183" s="59" t="s">
        <v>63</v>
      </c>
      <c r="K183" s="59" t="s">
        <v>63</v>
      </c>
      <c r="L183" s="38">
        <f>(SUM(H183:K183)/12)*2</f>
        <v>0</v>
      </c>
      <c r="M183" s="75" t="s">
        <v>212</v>
      </c>
    </row>
    <row r="184" spans="1:36" s="17" customFormat="1" ht="25.5" customHeight="1" x14ac:dyDescent="0.25">
      <c r="A184" s="18">
        <v>183</v>
      </c>
      <c r="B184" s="42" t="s">
        <v>163</v>
      </c>
      <c r="C184" s="35" t="s">
        <v>211</v>
      </c>
      <c r="D184" s="36" t="s">
        <v>110</v>
      </c>
      <c r="E184" s="36" t="s">
        <v>63</v>
      </c>
      <c r="F184" s="46">
        <v>1200</v>
      </c>
      <c r="G184" s="38">
        <f>F184*12</f>
        <v>14400</v>
      </c>
      <c r="H184" s="59" t="s">
        <v>63</v>
      </c>
      <c r="I184" s="59" t="s">
        <v>63</v>
      </c>
      <c r="J184" s="59" t="s">
        <v>63</v>
      </c>
      <c r="K184" s="59" t="s">
        <v>63</v>
      </c>
      <c r="L184" s="38">
        <f>(SUM(H184:K184)/12)*2</f>
        <v>0</v>
      </c>
      <c r="M184" s="75" t="s">
        <v>213</v>
      </c>
    </row>
    <row r="185" spans="1:36" s="17" customFormat="1" ht="25.5" customHeight="1" x14ac:dyDescent="0.25">
      <c r="A185" s="18">
        <v>184</v>
      </c>
      <c r="B185" s="40" t="s">
        <v>178</v>
      </c>
      <c r="C185" s="35" t="s">
        <v>211</v>
      </c>
      <c r="D185" s="36" t="s">
        <v>110</v>
      </c>
      <c r="E185" s="36" t="s">
        <v>63</v>
      </c>
      <c r="F185" s="37">
        <v>1086</v>
      </c>
      <c r="G185" s="38">
        <f>F185*12</f>
        <v>13032</v>
      </c>
      <c r="H185" s="59" t="s">
        <v>63</v>
      </c>
      <c r="I185" s="59" t="s">
        <v>63</v>
      </c>
      <c r="J185" s="59" t="s">
        <v>63</v>
      </c>
      <c r="K185" s="59" t="s">
        <v>63</v>
      </c>
      <c r="L185" s="38">
        <f>(SUM(H185:K185)/12)*2</f>
        <v>0</v>
      </c>
      <c r="M185" s="75" t="s">
        <v>213</v>
      </c>
    </row>
    <row r="186" spans="1:36" s="17" customFormat="1" ht="31.5" customHeight="1" x14ac:dyDescent="0.25">
      <c r="A186" s="77" t="s">
        <v>166</v>
      </c>
      <c r="B186" s="77"/>
      <c r="C186" s="22"/>
      <c r="D186" s="22"/>
      <c r="E186" s="22"/>
      <c r="F186" s="23">
        <f t="shared" ref="F186:L186" si="33">SUM(F2:F185)</f>
        <v>139199.31</v>
      </c>
      <c r="G186" s="23">
        <f t="shared" si="33"/>
        <v>1670391.7200000002</v>
      </c>
      <c r="H186" s="23">
        <f t="shared" si="33"/>
        <v>11532.288333333327</v>
      </c>
      <c r="I186" s="23">
        <f t="shared" si="33"/>
        <v>6910.2222222222063</v>
      </c>
      <c r="J186" s="23">
        <f>SUM(J2:J185)</f>
        <v>4085.9499999999994</v>
      </c>
      <c r="K186" s="23">
        <f t="shared" si="33"/>
        <v>2675.7099999999996</v>
      </c>
      <c r="L186" s="23">
        <f t="shared" si="33"/>
        <v>10501.737731481484</v>
      </c>
      <c r="M186" s="24"/>
    </row>
    <row r="187" spans="1:36" ht="34.5" customHeight="1" x14ac:dyDescent="0.25">
      <c r="A187" s="78" t="s">
        <v>167</v>
      </c>
      <c r="B187" s="79"/>
      <c r="C187" s="79"/>
      <c r="D187" s="79"/>
      <c r="E187" s="79"/>
      <c r="F187" s="79"/>
      <c r="G187" s="79"/>
      <c r="H187" s="80"/>
      <c r="I187" s="91" t="s">
        <v>215</v>
      </c>
      <c r="J187" s="81"/>
      <c r="K187" s="81"/>
      <c r="L187" s="82"/>
    </row>
    <row r="188" spans="1:36" ht="34.5" customHeight="1" x14ac:dyDescent="0.25">
      <c r="A188" s="78" t="s">
        <v>168</v>
      </c>
      <c r="B188" s="79"/>
      <c r="C188" s="79"/>
      <c r="D188" s="79"/>
      <c r="E188" s="79"/>
      <c r="F188" s="79"/>
      <c r="G188" s="79"/>
      <c r="H188" s="80"/>
      <c r="I188" s="87" t="s">
        <v>29</v>
      </c>
      <c r="J188" s="81"/>
      <c r="K188" s="81"/>
      <c r="L188" s="82"/>
    </row>
    <row r="189" spans="1:36" ht="34.5" customHeight="1" x14ac:dyDescent="0.25">
      <c r="A189" s="78" t="s">
        <v>169</v>
      </c>
      <c r="B189" s="79"/>
      <c r="C189" s="79"/>
      <c r="D189" s="79"/>
      <c r="E189" s="79"/>
      <c r="F189" s="79"/>
      <c r="G189" s="79"/>
      <c r="H189" s="80"/>
      <c r="I189" s="86" t="s">
        <v>186</v>
      </c>
      <c r="J189" s="88"/>
      <c r="K189" s="88"/>
      <c r="L189" s="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</row>
    <row r="190" spans="1:36" ht="34.5" customHeight="1" x14ac:dyDescent="0.25">
      <c r="A190" s="78" t="s">
        <v>170</v>
      </c>
      <c r="B190" s="79"/>
      <c r="C190" s="79"/>
      <c r="D190" s="79"/>
      <c r="E190" s="79"/>
      <c r="F190" s="79"/>
      <c r="G190" s="79"/>
      <c r="H190" s="80"/>
      <c r="I190" s="90" t="s">
        <v>190</v>
      </c>
      <c r="J190" s="81"/>
      <c r="K190" s="81"/>
      <c r="L190" s="82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:36" ht="34.5" customHeight="1" x14ac:dyDescent="0.25">
      <c r="A191" s="78" t="s">
        <v>171</v>
      </c>
      <c r="B191" s="79"/>
      <c r="C191" s="79"/>
      <c r="D191" s="79"/>
      <c r="E191" s="79"/>
      <c r="F191" s="79"/>
      <c r="G191" s="79"/>
      <c r="H191" s="80"/>
      <c r="I191" s="83" t="s">
        <v>187</v>
      </c>
      <c r="J191" s="84"/>
      <c r="K191" s="84"/>
      <c r="L191" s="85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:36" ht="34.5" customHeight="1" x14ac:dyDescent="0.25">
      <c r="A192" s="78" t="s">
        <v>172</v>
      </c>
      <c r="B192" s="79"/>
      <c r="C192" s="79"/>
      <c r="D192" s="79"/>
      <c r="E192" s="79"/>
      <c r="F192" s="79"/>
      <c r="G192" s="79"/>
      <c r="H192" s="80"/>
      <c r="I192" s="86" t="s">
        <v>188</v>
      </c>
      <c r="J192" s="81"/>
      <c r="K192" s="81"/>
      <c r="L192" s="8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:36" ht="12.75" customHeight="1" x14ac:dyDescent="0.25">
      <c r="A193" s="25"/>
      <c r="B193" s="26"/>
      <c r="C193" s="26"/>
      <c r="D193" s="26"/>
      <c r="E193" s="26"/>
      <c r="F193" s="26"/>
      <c r="G193" s="17"/>
      <c r="H193" s="17"/>
      <c r="I193" s="17"/>
      <c r="J193" s="17"/>
      <c r="K193" s="17"/>
      <c r="L193" s="17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1:36" s="17" customFormat="1" x14ac:dyDescent="0.25">
      <c r="A194" s="27" t="s">
        <v>173</v>
      </c>
      <c r="B194" s="28"/>
    </row>
    <row r="195" spans="1:36" s="17" customFormat="1" x14ac:dyDescent="0.25">
      <c r="A195" s="29" t="s">
        <v>174</v>
      </c>
      <c r="B195" s="30"/>
      <c r="C195" s="29"/>
      <c r="D195" s="29"/>
    </row>
    <row r="196" spans="1:36" s="17" customFormat="1" x14ac:dyDescent="0.25">
      <c r="A196" s="29" t="s">
        <v>175</v>
      </c>
      <c r="B196" s="30"/>
      <c r="C196" s="29"/>
      <c r="D196" s="29"/>
    </row>
    <row r="197" spans="1:36" s="17" customFormat="1" x14ac:dyDescent="0.25">
      <c r="B197" s="28"/>
    </row>
    <row r="198" spans="1:36" s="17" customFormat="1" x14ac:dyDescent="0.25">
      <c r="B198" s="28"/>
    </row>
    <row r="200" spans="1:36" x14ac:dyDescent="0.25">
      <c r="F200" s="70">
        <f>SUM(F2:F64)</f>
        <v>70234.52</v>
      </c>
    </row>
  </sheetData>
  <mergeCells count="13">
    <mergeCell ref="A192:H192"/>
    <mergeCell ref="I192:L192"/>
    <mergeCell ref="A188:H188"/>
    <mergeCell ref="I188:L188"/>
    <mergeCell ref="A189:H189"/>
    <mergeCell ref="I189:L189"/>
    <mergeCell ref="A190:H190"/>
    <mergeCell ref="I190:L190"/>
    <mergeCell ref="A186:B186"/>
    <mergeCell ref="A187:H187"/>
    <mergeCell ref="I187:L187"/>
    <mergeCell ref="A191:H191"/>
    <mergeCell ref="I191:L191"/>
  </mergeCells>
  <phoneticPr fontId="29" type="noConversion"/>
  <hyperlinks>
    <hyperlink ref="I191" r:id="rId1" display="gestionfinanciera@gadzaruma.gob.ec" xr:uid="{00000000-0004-0000-0000-000000000000}"/>
  </hyperlinks>
  <pageMargins left="0.7" right="0.7" top="0.75" bottom="0.75" header="0.3" footer="0.3"/>
  <ignoredErrors>
    <ignoredError sqref="I6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7"/>
  <sheetViews>
    <sheetView topLeftCell="D1" workbookViewId="0">
      <selection sqref="A1:L1"/>
    </sheetView>
  </sheetViews>
  <sheetFormatPr baseColWidth="10" defaultColWidth="14.42578125" defaultRowHeight="15" customHeight="1" x14ac:dyDescent="0.25"/>
  <cols>
    <col min="1" max="1" width="13" bestFit="1" customWidth="1"/>
    <col min="2" max="2" width="35.7109375" customWidth="1"/>
    <col min="3" max="3" width="35.85546875" customWidth="1"/>
    <col min="4" max="4" width="19.85546875" bestFit="1" customWidth="1"/>
    <col min="5" max="5" width="27.7109375" customWidth="1"/>
    <col min="6" max="6" width="24.140625" bestFit="1" customWidth="1"/>
    <col min="7" max="7" width="17.5703125" bestFit="1" customWidth="1"/>
    <col min="8" max="8" width="16.28515625" bestFit="1" customWidth="1"/>
    <col min="9" max="9" width="15.140625" bestFit="1" customWidth="1"/>
    <col min="10" max="10" width="22.28515625" bestFit="1" customWidth="1"/>
    <col min="11" max="11" width="15" bestFit="1" customWidth="1"/>
    <col min="12" max="12" width="14.5703125" bestFit="1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6" t="s">
        <v>12</v>
      </c>
      <c r="C2" s="6" t="s">
        <v>13</v>
      </c>
      <c r="D2" s="6">
        <v>2210</v>
      </c>
      <c r="E2" s="6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  <c r="K2" s="7" t="s">
        <v>19</v>
      </c>
      <c r="L2" s="7" t="s">
        <v>20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6" t="s">
        <v>21</v>
      </c>
      <c r="C3" s="6" t="s">
        <v>22</v>
      </c>
      <c r="D3" s="6">
        <v>3220</v>
      </c>
      <c r="E3" s="6">
        <v>1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19</v>
      </c>
      <c r="K3" s="7" t="s">
        <v>19</v>
      </c>
      <c r="L3" s="7" t="s">
        <v>20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27</v>
      </c>
      <c r="B1" s="32">
        <v>45441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28</v>
      </c>
      <c r="B2" s="10" t="s">
        <v>29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30</v>
      </c>
      <c r="B3" s="2" t="s">
        <v>189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31</v>
      </c>
      <c r="B4" s="2" t="s">
        <v>214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32</v>
      </c>
      <c r="B5" s="33" t="s">
        <v>187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33</v>
      </c>
      <c r="B6" s="2" t="s">
        <v>188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2" t="s">
        <v>34</v>
      </c>
      <c r="B7" s="11" t="s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5" r:id="rId1" display="gestionfinanciera@gadzaruma.gob.ec" xr:uid="{00000000-0004-0000-0200-000000000000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7"/>
  <sheetViews>
    <sheetView topLeftCell="A10" workbookViewId="0">
      <selection activeCell="B15" sqref="B1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36</v>
      </c>
      <c r="B1" s="13" t="s">
        <v>37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38</v>
      </c>
      <c r="B2" s="13" t="s">
        <v>39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4" t="s">
        <v>40</v>
      </c>
      <c r="B3" s="14" t="s">
        <v>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3" t="s">
        <v>42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3" t="s">
        <v>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3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3" t="s">
        <v>45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3" t="s">
        <v>46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3" t="s">
        <v>47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3" t="s">
        <v>48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5" t="s">
        <v>7</v>
      </c>
      <c r="B11" s="16" t="s">
        <v>49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5" t="s">
        <v>8</v>
      </c>
      <c r="B12" s="16" t="s">
        <v>50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5" t="s">
        <v>9</v>
      </c>
      <c r="B13" s="16" t="s">
        <v>51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5" t="s">
        <v>10</v>
      </c>
      <c r="B14" s="16" t="s">
        <v>52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5" t="s">
        <v>11</v>
      </c>
      <c r="B15" s="16" t="s">
        <v>53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1.Conjunto de datos (remun.)</vt:lpstr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Administrador</cp:lastModifiedBy>
  <dcterms:created xsi:type="dcterms:W3CDTF">2011-04-19T14:26:13Z</dcterms:created>
  <dcterms:modified xsi:type="dcterms:W3CDTF">2024-05-28T21:55:13Z</dcterms:modified>
</cp:coreProperties>
</file>